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ona\Desktop\pt site 29 oct\"/>
    </mc:Choice>
  </mc:AlternateContent>
  <bookViews>
    <workbookView xWindow="0" yWindow="0" windowWidth="19160" windowHeight="6620"/>
  </bookViews>
  <sheets>
    <sheet name="MV ENGLEZA 2022 " sheetId="6" r:id="rId1"/>
  </sheets>
  <calcPr calcId="162913"/>
</workbook>
</file>

<file path=xl/calcChain.xml><?xml version="1.0" encoding="utf-8"?>
<calcChain xmlns="http://schemas.openxmlformats.org/spreadsheetml/2006/main">
  <c r="R224" i="6" l="1"/>
  <c r="R66" i="6"/>
  <c r="E207" i="6" l="1"/>
  <c r="Q17" i="6" l="1"/>
  <c r="Q222" i="6" l="1"/>
  <c r="Q220" i="6"/>
  <c r="Q218" i="6"/>
  <c r="Q216" i="6"/>
  <c r="Q211" i="6"/>
  <c r="O207" i="6"/>
  <c r="O230" i="6" s="1"/>
  <c r="N207" i="6"/>
  <c r="M207" i="6"/>
  <c r="L207" i="6"/>
  <c r="K207" i="6"/>
  <c r="I207" i="6"/>
  <c r="I230" i="6" s="1"/>
  <c r="G207" i="6"/>
  <c r="F207" i="6"/>
  <c r="R206" i="6"/>
  <c r="R205" i="6"/>
  <c r="Q205" i="6"/>
  <c r="Q224" i="6" l="1"/>
  <c r="E230" i="6"/>
  <c r="K230" i="6"/>
  <c r="R173" i="6"/>
  <c r="O173" i="6"/>
  <c r="O183" i="6" s="1"/>
  <c r="M173" i="6"/>
  <c r="L173" i="6"/>
  <c r="K173" i="6"/>
  <c r="I173" i="6"/>
  <c r="G173" i="6"/>
  <c r="E173" i="6"/>
  <c r="Q172" i="6"/>
  <c r="R176" i="6"/>
  <c r="L138" i="6"/>
  <c r="L101" i="6"/>
  <c r="F101" i="6"/>
  <c r="R100" i="6"/>
  <c r="Q100" i="6"/>
  <c r="R99" i="6"/>
  <c r="Q99" i="6"/>
  <c r="R98" i="6"/>
  <c r="Q98" i="6"/>
  <c r="R97" i="6"/>
  <c r="Q97" i="6"/>
  <c r="R96" i="6"/>
  <c r="Q96" i="6"/>
  <c r="L66" i="6"/>
  <c r="F66" i="6"/>
  <c r="E66" i="6"/>
  <c r="Q61" i="6"/>
  <c r="Q20" i="6"/>
  <c r="Q19" i="6"/>
  <c r="K183" i="6" l="1"/>
  <c r="E183" i="6"/>
  <c r="R183" i="6"/>
  <c r="E28" i="6"/>
  <c r="I28" i="6" l="1"/>
  <c r="O138" i="6" l="1"/>
  <c r="R202" i="6" l="1"/>
  <c r="Q202" i="6"/>
  <c r="R203" i="6" l="1"/>
  <c r="Q203" i="6"/>
  <c r="R201" i="6"/>
  <c r="R200" i="6"/>
  <c r="Q200" i="6"/>
  <c r="R199" i="6"/>
  <c r="Q199" i="6"/>
  <c r="R198" i="6"/>
  <c r="Q198" i="6"/>
  <c r="Q171" i="6"/>
  <c r="Q170" i="6"/>
  <c r="Q169" i="6"/>
  <c r="Q168" i="6"/>
  <c r="Q167" i="6"/>
  <c r="Q166" i="6"/>
  <c r="Q165" i="6"/>
  <c r="Q164" i="6"/>
  <c r="Q163" i="6"/>
  <c r="Q162" i="6"/>
  <c r="Q161" i="6"/>
  <c r="Q160" i="6"/>
  <c r="Q159" i="6"/>
  <c r="R141" i="6"/>
  <c r="M138" i="6"/>
  <c r="K138" i="6"/>
  <c r="I138" i="6"/>
  <c r="I147" i="6" s="1"/>
  <c r="G138" i="6"/>
  <c r="E138" i="6"/>
  <c r="R137" i="6"/>
  <c r="Q137" i="6"/>
  <c r="Q136" i="6"/>
  <c r="Q135" i="6"/>
  <c r="R134" i="6"/>
  <c r="Q134" i="6"/>
  <c r="R133" i="6"/>
  <c r="Q133" i="6"/>
  <c r="R132" i="6"/>
  <c r="Q132" i="6"/>
  <c r="R131" i="6"/>
  <c r="Q131" i="6"/>
  <c r="R130" i="6"/>
  <c r="Q130" i="6"/>
  <c r="R129" i="6"/>
  <c r="Q129" i="6"/>
  <c r="R128" i="6"/>
  <c r="Q128" i="6"/>
  <c r="R127" i="6"/>
  <c r="Q127" i="6"/>
  <c r="R126" i="6"/>
  <c r="Q126" i="6"/>
  <c r="R125" i="6"/>
  <c r="Q125" i="6"/>
  <c r="R124" i="6"/>
  <c r="Q124" i="6"/>
  <c r="R123" i="6"/>
  <c r="Q123" i="6"/>
  <c r="O101" i="6"/>
  <c r="M101" i="6"/>
  <c r="K101" i="6"/>
  <c r="I101" i="6"/>
  <c r="G101" i="6"/>
  <c r="E101" i="6"/>
  <c r="R95" i="6"/>
  <c r="Q95" i="6"/>
  <c r="R94" i="6"/>
  <c r="Q94" i="6"/>
  <c r="R93" i="6"/>
  <c r="Q93" i="6"/>
  <c r="R92" i="6"/>
  <c r="Q92" i="6"/>
  <c r="R91" i="6"/>
  <c r="Q91" i="6"/>
  <c r="R90" i="6"/>
  <c r="Q90" i="6"/>
  <c r="R89" i="6"/>
  <c r="Q89" i="6"/>
  <c r="R88" i="6"/>
  <c r="Q88" i="6"/>
  <c r="R87" i="6"/>
  <c r="Q87" i="6"/>
  <c r="R68" i="6"/>
  <c r="O66" i="6"/>
  <c r="O74" i="6" s="1"/>
  <c r="M66" i="6"/>
  <c r="K66" i="6"/>
  <c r="I66" i="6"/>
  <c r="G66" i="6"/>
  <c r="Q59" i="6"/>
  <c r="Q58" i="6"/>
  <c r="Q57" i="6"/>
  <c r="Q56" i="6"/>
  <c r="Q55" i="6"/>
  <c r="Q53" i="6"/>
  <c r="Q51" i="6"/>
  <c r="Q50" i="6"/>
  <c r="Q49" i="6"/>
  <c r="Q48" i="6"/>
  <c r="R30" i="6"/>
  <c r="R29" i="6"/>
  <c r="O28" i="6"/>
  <c r="O31" i="6" s="1"/>
  <c r="M28" i="6"/>
  <c r="L28" i="6"/>
  <c r="K28" i="6"/>
  <c r="G28" i="6"/>
  <c r="F28" i="6"/>
  <c r="R26" i="6"/>
  <c r="Q26" i="6"/>
  <c r="R25" i="6"/>
  <c r="Q25" i="6"/>
  <c r="R24" i="6"/>
  <c r="Q24" i="6"/>
  <c r="R23" i="6"/>
  <c r="Q23" i="6"/>
  <c r="R22" i="6"/>
  <c r="Q22" i="6"/>
  <c r="R21" i="6"/>
  <c r="Q21" i="6"/>
  <c r="R20" i="6"/>
  <c r="R19" i="6"/>
  <c r="R18" i="6"/>
  <c r="Q18" i="6"/>
  <c r="R17" i="6"/>
  <c r="R16" i="6"/>
  <c r="Q16" i="6"/>
  <c r="R15" i="6"/>
  <c r="Q15" i="6"/>
  <c r="R14" i="6"/>
  <c r="Q14" i="6"/>
  <c r="R13" i="6"/>
  <c r="Q13" i="6"/>
  <c r="R12" i="6"/>
  <c r="Q12" i="6"/>
  <c r="R11" i="6"/>
  <c r="Q11" i="6"/>
  <c r="R10" i="6"/>
  <c r="Q10" i="6"/>
  <c r="R9" i="6"/>
  <c r="Q9" i="6"/>
  <c r="Q66" i="6" l="1"/>
  <c r="Q207" i="6"/>
  <c r="Q230" i="6" s="1"/>
  <c r="R207" i="6"/>
  <c r="R230" i="6" s="1"/>
  <c r="Q173" i="6"/>
  <c r="Q183" i="6" s="1"/>
  <c r="K109" i="6"/>
  <c r="K147" i="6"/>
  <c r="K74" i="6"/>
  <c r="Q28" i="6"/>
  <c r="Q31" i="6" s="1"/>
  <c r="R28" i="6"/>
  <c r="R31" i="6" s="1"/>
  <c r="F109" i="6"/>
  <c r="K31" i="6"/>
  <c r="E31" i="6"/>
  <c r="Q101" i="6"/>
  <c r="Q109" i="6" s="1"/>
  <c r="R138" i="6"/>
  <c r="R147" i="6" s="1"/>
  <c r="Q138" i="6"/>
  <c r="Q147" i="6" s="1"/>
  <c r="E147" i="6"/>
  <c r="Q74" i="6"/>
  <c r="E74" i="6"/>
  <c r="R101" i="6"/>
  <c r="R109" i="6" s="1"/>
  <c r="R74" i="6"/>
  <c r="D248" i="6" l="1"/>
</calcChain>
</file>

<file path=xl/comments1.xml><?xml version="1.0" encoding="utf-8"?>
<comments xmlns="http://schemas.openxmlformats.org/spreadsheetml/2006/main">
  <authors>
    <author/>
  </authors>
  <commentList>
    <comment ref="A68" authorId="0" shapeId="0">
      <text>
        <r>
          <rPr>
            <sz val="10"/>
            <color rgb="FF000000"/>
            <rFont val="Arial"/>
            <family val="2"/>
            <charset val="238"/>
          </rPr>
          <t>se verifica manual</t>
        </r>
      </text>
    </comment>
    <comment ref="A101" authorId="0" shapeId="0">
      <text>
        <r>
          <rPr>
            <sz val="10"/>
            <color rgb="FF000000"/>
            <rFont val="Arial"/>
            <family val="2"/>
            <charset val="238"/>
          </rPr>
          <t>manual</t>
        </r>
      </text>
    </comment>
  </commentList>
</comments>
</file>

<file path=xl/sharedStrings.xml><?xml version="1.0" encoding="utf-8"?>
<sst xmlns="http://schemas.openxmlformats.org/spreadsheetml/2006/main" count="845" uniqueCount="380">
  <si>
    <t>Curriculum</t>
  </si>
  <si>
    <t>I. Compulsory disciplines</t>
  </si>
  <si>
    <t>code</t>
  </si>
  <si>
    <t>1-st semester (14 weeks)</t>
  </si>
  <si>
    <t>2-nd semester (14 weeks)</t>
  </si>
  <si>
    <t>hours</t>
  </si>
  <si>
    <t>Nr.</t>
  </si>
  <si>
    <t>Disciplines</t>
  </si>
  <si>
    <t>hours/week</t>
  </si>
  <si>
    <t>/year</t>
  </si>
  <si>
    <t>credits</t>
  </si>
  <si>
    <t>C</t>
  </si>
  <si>
    <t>S</t>
  </si>
  <si>
    <t>L</t>
  </si>
  <si>
    <t>P</t>
  </si>
  <si>
    <t>Cr</t>
  </si>
  <si>
    <t>FV</t>
  </si>
  <si>
    <t>Cr.</t>
  </si>
  <si>
    <t>0414010101</t>
  </si>
  <si>
    <t>E</t>
  </si>
  <si>
    <t>0414010102</t>
  </si>
  <si>
    <t>0414010103</t>
  </si>
  <si>
    <t>0414010104</t>
  </si>
  <si>
    <t>0414010105</t>
  </si>
  <si>
    <t>0414010106</t>
  </si>
  <si>
    <t>0414010107</t>
  </si>
  <si>
    <t>0414010108</t>
  </si>
  <si>
    <t>V</t>
  </si>
  <si>
    <t>Cell biology</t>
  </si>
  <si>
    <t>0414010109</t>
  </si>
  <si>
    <t>Histology and embriology 1</t>
  </si>
  <si>
    <t>0414010110</t>
  </si>
  <si>
    <t>Genetics</t>
  </si>
  <si>
    <t>0414010111</t>
  </si>
  <si>
    <t>Agronomy</t>
  </si>
  <si>
    <t>0414010112</t>
  </si>
  <si>
    <t>Communication techniques</t>
  </si>
  <si>
    <t>0414010113</t>
  </si>
  <si>
    <t>Career development</t>
  </si>
  <si>
    <t>0414010114</t>
  </si>
  <si>
    <t>Sports 1</t>
  </si>
  <si>
    <t>0414010115</t>
  </si>
  <si>
    <t>Sports 2</t>
  </si>
  <si>
    <t>0414010116</t>
  </si>
  <si>
    <t>0414010117</t>
  </si>
  <si>
    <t>0414010118</t>
  </si>
  <si>
    <t>Total:  hours/credits/week</t>
  </si>
  <si>
    <t>0414010119</t>
  </si>
  <si>
    <t>1 week 30 hours</t>
  </si>
  <si>
    <t>0414010120</t>
  </si>
  <si>
    <t>2 weeks 60 hours</t>
  </si>
  <si>
    <t>Total / year</t>
  </si>
  <si>
    <t>3-rd semester (14 weeks)</t>
  </si>
  <si>
    <t>4-th semester (14 weeks)</t>
  </si>
  <si>
    <t>0414020101</t>
  </si>
  <si>
    <t>0414020102</t>
  </si>
  <si>
    <t>Physiology 1</t>
  </si>
  <si>
    <t>0414020103</t>
  </si>
  <si>
    <t>Physiology 2</t>
  </si>
  <si>
    <t>0414020104</t>
  </si>
  <si>
    <t>0414020105</t>
  </si>
  <si>
    <t>0414020106</t>
  </si>
  <si>
    <t>0414020107</t>
  </si>
  <si>
    <t>Animal breeding</t>
  </si>
  <si>
    <t>0414020108</t>
  </si>
  <si>
    <t>0414020109</t>
  </si>
  <si>
    <t>0414020110</t>
  </si>
  <si>
    <t>0414020111</t>
  </si>
  <si>
    <t>Microbiology 1</t>
  </si>
  <si>
    <t>0414020112</t>
  </si>
  <si>
    <t>Microbiology 2</t>
  </si>
  <si>
    <t>0414020113</t>
  </si>
  <si>
    <t>0414020114</t>
  </si>
  <si>
    <t>II.Optional disciplines</t>
  </si>
  <si>
    <t>Biochemistry of the tissular metabolism</t>
  </si>
  <si>
    <t>Veterinary mycology</t>
  </si>
  <si>
    <t>Laboratory animal biology, breeding and pathology</t>
  </si>
  <si>
    <t>0414020219</t>
  </si>
  <si>
    <t>5-th semester (14 weeks)</t>
  </si>
  <si>
    <t>6-th semester (14 weeks)</t>
  </si>
  <si>
    <t>0414030101</t>
  </si>
  <si>
    <t>Epidemiology</t>
  </si>
  <si>
    <t>0414030102</t>
  </si>
  <si>
    <t>Imunology</t>
  </si>
  <si>
    <t>0414030103</t>
  </si>
  <si>
    <t>Parasitology and parasitic diseases 1</t>
  </si>
  <si>
    <t>0414030104</t>
  </si>
  <si>
    <t>Pharmacology and pharmacy 1</t>
  </si>
  <si>
    <t>0414030105</t>
  </si>
  <si>
    <t>Pharmacology and pharmacy 2</t>
  </si>
  <si>
    <t>0414030106</t>
  </si>
  <si>
    <t>Pathological anatomy 1</t>
  </si>
  <si>
    <t>0414030107</t>
  </si>
  <si>
    <t>Pathological anatomy 2</t>
  </si>
  <si>
    <t>0414030108</t>
  </si>
  <si>
    <t>0414030109</t>
  </si>
  <si>
    <t>0414030110</t>
  </si>
  <si>
    <t>Propaedeutics and surgical techniques 1</t>
  </si>
  <si>
    <t>0414030111</t>
  </si>
  <si>
    <t>Anestesiology and resuscitative therapy</t>
  </si>
  <si>
    <t>0414030112</t>
  </si>
  <si>
    <t>Semiology 1</t>
  </si>
  <si>
    <t>0414030113</t>
  </si>
  <si>
    <t>Semiology 2</t>
  </si>
  <si>
    <t>0414030114</t>
  </si>
  <si>
    <t>0414030115</t>
  </si>
  <si>
    <t>0414030116</t>
  </si>
  <si>
    <t>0414030217</t>
  </si>
  <si>
    <t>0414030218</t>
  </si>
  <si>
    <t>Pet breeding</t>
  </si>
  <si>
    <t>Mollecular medicine</t>
  </si>
  <si>
    <t>0414030320</t>
  </si>
  <si>
    <t>7-th semester (14 weeks)</t>
  </si>
  <si>
    <t>8-th semester (14 weeks)</t>
  </si>
  <si>
    <t>Parasitology and parasitic diseases 2</t>
  </si>
  <si>
    <t>0414040102</t>
  </si>
  <si>
    <t>Propaedeutics and surgical techniques 2</t>
  </si>
  <si>
    <t>0414040103</t>
  </si>
  <si>
    <t>0414040104</t>
  </si>
  <si>
    <t>0414040105</t>
  </si>
  <si>
    <t>0414040106</t>
  </si>
  <si>
    <t>Infectious diseases 1</t>
  </si>
  <si>
    <t>0414040107</t>
  </si>
  <si>
    <t>Infectious diseases 2</t>
  </si>
  <si>
    <t>0414040108</t>
  </si>
  <si>
    <t>Physiology of reproduction</t>
  </si>
  <si>
    <t>0414040109</t>
  </si>
  <si>
    <t>0414040110</t>
  </si>
  <si>
    <t>0414040111</t>
  </si>
  <si>
    <t>0414040112</t>
  </si>
  <si>
    <t>0414040113</t>
  </si>
  <si>
    <t>0414040114</t>
  </si>
  <si>
    <t>0414040116</t>
  </si>
  <si>
    <t>Veterinary orthopaedics and traumatology</t>
  </si>
  <si>
    <t>Biotechniques in reproduction</t>
  </si>
  <si>
    <t>Safety of apiarian and piscicultural products</t>
  </si>
  <si>
    <t>In vitro fertilisation and embryo transfer</t>
  </si>
  <si>
    <t>10 th semester (14 weeks)</t>
  </si>
  <si>
    <t>0414050101</t>
  </si>
  <si>
    <t>0414050102</t>
  </si>
  <si>
    <t>0414050103</t>
  </si>
  <si>
    <t>0414050104</t>
  </si>
  <si>
    <t>0414050105</t>
  </si>
  <si>
    <t>0414050106</t>
  </si>
  <si>
    <t>0414050107</t>
  </si>
  <si>
    <t>0414050108</t>
  </si>
  <si>
    <t>Inspection and control of animal foods and products 1</t>
  </si>
  <si>
    <t>0414050109</t>
  </si>
  <si>
    <t>Inspection and control of animal foods and products 2</t>
  </si>
  <si>
    <t>0414050110</t>
  </si>
  <si>
    <t>Preventive medicine</t>
  </si>
  <si>
    <t>0414050111</t>
  </si>
  <si>
    <t>Veterinary dermatology</t>
  </si>
  <si>
    <t>0414050112</t>
  </si>
  <si>
    <t>0414050113</t>
  </si>
  <si>
    <t>0414050114</t>
  </si>
  <si>
    <t>Fish breeding and pathology</t>
  </si>
  <si>
    <t>Etopathology</t>
  </si>
  <si>
    <t>Reconstructive surgery</t>
  </si>
  <si>
    <t>Driving 1</t>
  </si>
  <si>
    <t>Driving 2</t>
  </si>
  <si>
    <t>Nr.ore/săptămână</t>
  </si>
  <si>
    <t>0414060101</t>
  </si>
  <si>
    <t>Necropsy and forensic medicine 1</t>
  </si>
  <si>
    <t>0414060102</t>
  </si>
  <si>
    <t>Clinical laboratory</t>
  </si>
  <si>
    <t>0414060103</t>
  </si>
  <si>
    <t>Necropsy and forensic medicine 2</t>
  </si>
  <si>
    <t>0414060104</t>
  </si>
  <si>
    <t>0414060105</t>
  </si>
  <si>
    <t>0414060106</t>
  </si>
  <si>
    <t>0414060107</t>
  </si>
  <si>
    <t>0414060108</t>
  </si>
  <si>
    <t>0414060109</t>
  </si>
  <si>
    <t>0414060110</t>
  </si>
  <si>
    <t>Rural economy</t>
  </si>
  <si>
    <t>0414060111</t>
  </si>
  <si>
    <t>Veterinary management and marketing</t>
  </si>
  <si>
    <t>Diethetics (nutrition)</t>
  </si>
  <si>
    <t>Veterinary cardiology</t>
  </si>
  <si>
    <t>9th  semester (14 weeks)</t>
  </si>
  <si>
    <t>3 weeks - 90 h</t>
  </si>
  <si>
    <t>3 weeks- 90 h</t>
  </si>
  <si>
    <t>Sports 3</t>
  </si>
  <si>
    <t>Sports 4</t>
  </si>
  <si>
    <t>0414020118</t>
  </si>
  <si>
    <t>0414020220</t>
  </si>
  <si>
    <t>Veterinary oncology</t>
  </si>
  <si>
    <t>Citology and hematology</t>
  </si>
  <si>
    <t>0414020221</t>
  </si>
  <si>
    <t>Drafting of the thesis</t>
  </si>
  <si>
    <t>0414020115</t>
  </si>
  <si>
    <t>0414020116</t>
  </si>
  <si>
    <t>0414020117</t>
  </si>
  <si>
    <t>Emergency veterinary medicine</t>
  </si>
  <si>
    <t>0414040115</t>
  </si>
  <si>
    <t>C-lecture  S-seminars   L-laboratory  P-project  E-exam  V-on course evaluation</t>
  </si>
  <si>
    <t>2-nd semester (12 weeks)</t>
  </si>
  <si>
    <t>III.Non-compulsory disciplines (supplementary credits)</t>
  </si>
  <si>
    <t>0414040101</t>
  </si>
  <si>
    <t>Ereditary diseases and molecular genetics</t>
  </si>
  <si>
    <t>2 weeks - 42 h</t>
  </si>
  <si>
    <t>Breeding,clinics and pathology of the new pet species</t>
  </si>
  <si>
    <t>category</t>
  </si>
  <si>
    <t xml:space="preserve">Formative </t>
  </si>
  <si>
    <t xml:space="preserve">Animal biology </t>
  </si>
  <si>
    <t>Plant biology</t>
  </si>
  <si>
    <t>Physics</t>
  </si>
  <si>
    <t>Anatomy 1</t>
  </si>
  <si>
    <t>Anatomy 2</t>
  </si>
  <si>
    <t>Chemistry</t>
  </si>
  <si>
    <t>Biochemistry 2</t>
  </si>
  <si>
    <t>Anatomy 3</t>
  </si>
  <si>
    <t>Anatomy 4</t>
  </si>
  <si>
    <t>Histology and embriology 2</t>
  </si>
  <si>
    <t>Animal production 1</t>
  </si>
  <si>
    <t>Animal nutrition 1</t>
  </si>
  <si>
    <t>Animal nutrition 2</t>
  </si>
  <si>
    <t>Veterinary hygene and environment protection</t>
  </si>
  <si>
    <t>Animal production  2</t>
  </si>
  <si>
    <t>Obstetrics</t>
  </si>
  <si>
    <t>Food hygene and technology 1</t>
  </si>
  <si>
    <t>Food hygene and technology 2</t>
  </si>
  <si>
    <t>Therapeutics</t>
  </si>
  <si>
    <t>Toxicology 1</t>
  </si>
  <si>
    <t>Toxicology 2</t>
  </si>
  <si>
    <t>Veterinary legislation and deonthology in veterinary medicine</t>
  </si>
  <si>
    <t>Veterinary state medicine and public health</t>
  </si>
  <si>
    <t>Practice in slaughtering and processing of foodstuffs units</t>
  </si>
  <si>
    <t>Biochemistry and molecular biology</t>
  </si>
  <si>
    <t>Radiology and medical imaging</t>
  </si>
  <si>
    <t>Welfare, etology and animal protection</t>
  </si>
  <si>
    <t>Academic ethics and integrity</t>
  </si>
  <si>
    <t>0414010121</t>
  </si>
  <si>
    <t>0414030321</t>
  </si>
  <si>
    <t>0414030322</t>
  </si>
  <si>
    <t>2</t>
  </si>
  <si>
    <t>1</t>
  </si>
  <si>
    <t>0414040322</t>
  </si>
  <si>
    <t xml:space="preserve">Pets behavior and training </t>
  </si>
  <si>
    <t>0414050218</t>
  </si>
  <si>
    <t>Communication in mass media and new media</t>
  </si>
  <si>
    <t>Ethnography</t>
  </si>
  <si>
    <t>Practice in veterinary units and in FMV's ER/Hospital 3</t>
  </si>
  <si>
    <t>TOTAL</t>
  </si>
  <si>
    <t>Veterinary neurology</t>
  </si>
  <si>
    <t>Animal medical rehabilitation</t>
  </si>
  <si>
    <t>Quality assurance systems in the food industry</t>
  </si>
  <si>
    <t>0414050322</t>
  </si>
  <si>
    <t>0414050324</t>
  </si>
  <si>
    <t>0414050323</t>
  </si>
  <si>
    <t>Parasitology and parasitic diseases (clinics and clinical lectures on animal species) 3</t>
  </si>
  <si>
    <t>Infectious diseases (clinics and clinical lectures on animal species) 3</t>
  </si>
  <si>
    <t>Infectious diseases (clinics and clinical lectures on animal species) 4</t>
  </si>
  <si>
    <t>Romanian language  1</t>
  </si>
  <si>
    <t>Romanian language  2</t>
  </si>
  <si>
    <t>Romanian language 3</t>
  </si>
  <si>
    <t>Resistance to antimicrobials and prudent use of antimicrobials in veterinary medicine</t>
  </si>
  <si>
    <t>3</t>
  </si>
  <si>
    <t>0414040323</t>
  </si>
  <si>
    <t>Bioethics - animal experiments</t>
  </si>
  <si>
    <t>0414050219</t>
  </si>
  <si>
    <t>0414050325</t>
  </si>
  <si>
    <t>Mathematics applied to biological sciences</t>
  </si>
  <si>
    <t xml:space="preserve"> 3 weeks - 90 h</t>
  </si>
  <si>
    <t>Practice in veterinary units 1</t>
  </si>
  <si>
    <t>Practice intramural 2</t>
  </si>
  <si>
    <t>Practice intramural 1</t>
  </si>
  <si>
    <t>Practice in veterinary units 2</t>
  </si>
  <si>
    <t>1 weeks - 30 h</t>
  </si>
  <si>
    <t>0414020222</t>
  </si>
  <si>
    <t>0414020223</t>
  </si>
  <si>
    <t>Practice intramural 3</t>
  </si>
  <si>
    <t>Practice in veterinary units 3</t>
  </si>
  <si>
    <t>Internal medicine clinics and clinical lectures on animal species 1</t>
  </si>
  <si>
    <t>Internal medicine clinics and clinical lectures on animal species 2</t>
  </si>
  <si>
    <t>Surgical clinics and clinical lectures on animal species 1</t>
  </si>
  <si>
    <t>Practice intramural 4</t>
  </si>
  <si>
    <t>Practice in veterinary units 4</t>
  </si>
  <si>
    <t>Shift in FMV's Hospital 1</t>
  </si>
  <si>
    <t>0414040219</t>
  </si>
  <si>
    <t>0414040220</t>
  </si>
  <si>
    <t>0414040324</t>
  </si>
  <si>
    <t>0414040325</t>
  </si>
  <si>
    <t>3 shifts - 36 h</t>
  </si>
  <si>
    <t>2 weeks- 60 h</t>
  </si>
  <si>
    <t>Internal medicine clinics and clinical lectures on animal species 3</t>
  </si>
  <si>
    <t>Internal medicine clinics and clinical lectures on animal species 4</t>
  </si>
  <si>
    <t>Surgical clinics  and clinical lectures on animal species 2</t>
  </si>
  <si>
    <t>Surgical clinics and clinical lectures on animal species 3</t>
  </si>
  <si>
    <t>Reproductive disorders  (clinics and clinical lectures on animal species) 1</t>
  </si>
  <si>
    <t>Reproductive disorders (clinics and clinical lectures on animal species) 2</t>
  </si>
  <si>
    <t>Practice intramural 5</t>
  </si>
  <si>
    <t>Shift in FMV's Hospital 2</t>
  </si>
  <si>
    <t>Practice in veterinary units 5</t>
  </si>
  <si>
    <t>0414050220</t>
  </si>
  <si>
    <t>0414050221</t>
  </si>
  <si>
    <t>0414050327</t>
  </si>
  <si>
    <t>Companion animals- clinics  1</t>
  </si>
  <si>
    <t>Equine- clinics 1</t>
  </si>
  <si>
    <t>Equine- clinics 2</t>
  </si>
  <si>
    <t>Ruminants-clinics 1</t>
  </si>
  <si>
    <t>Ruminants-clinics 2</t>
  </si>
  <si>
    <t>Swine- clinics 1</t>
  </si>
  <si>
    <t>Swine- clinics 2</t>
  </si>
  <si>
    <t>Aviary and leporids-clinics 1</t>
  </si>
  <si>
    <t>Aviary and leporids-clinics 2</t>
  </si>
  <si>
    <t>II.Optional disciplines **</t>
  </si>
  <si>
    <t>Graduation exam-10 supplimentary credits (Examination 1 - 5 credits, examination 2 - 5 credits)</t>
  </si>
  <si>
    <t>0414040117</t>
  </si>
  <si>
    <t>0414040118</t>
  </si>
  <si>
    <t>0414050115</t>
  </si>
  <si>
    <t>0414050116</t>
  </si>
  <si>
    <t>0414050117</t>
  </si>
  <si>
    <t>Year of study : 6 , 2022-2023</t>
  </si>
  <si>
    <t>DF</t>
  </si>
  <si>
    <t>Dsf</t>
  </si>
  <si>
    <t>DF- Basic subjects</t>
  </si>
  <si>
    <t>Dsc- Specific subjects -Clinical sciences</t>
  </si>
  <si>
    <t>Dsf -Specific subjects - Basic sciences</t>
  </si>
  <si>
    <t>Dpa-Specific subjects-Animal production</t>
  </si>
  <si>
    <t>Dia- Specific subjects -Food hygiene</t>
  </si>
  <si>
    <t>Dc - Complementary subjects</t>
  </si>
  <si>
    <t>Dpa</t>
  </si>
  <si>
    <t>Dc</t>
  </si>
  <si>
    <t>Dsc</t>
  </si>
  <si>
    <t>Dia</t>
  </si>
  <si>
    <t xml:space="preserve">Dsf </t>
  </si>
  <si>
    <t>Year of study : 3 , 2022-2023</t>
  </si>
  <si>
    <t>0414030219</t>
  </si>
  <si>
    <t>0414040221</t>
  </si>
  <si>
    <t>0414040326</t>
  </si>
  <si>
    <t>Curriculum Year of study : 5 , 2022-2023</t>
  </si>
  <si>
    <t xml:space="preserve">Total:  hours/credits/week                                                                                                                                 </t>
  </si>
  <si>
    <t>Entrepreneurship II</t>
  </si>
  <si>
    <t>Entrepreneurship III</t>
  </si>
  <si>
    <t xml:space="preserve">Entrepreneurship I  </t>
  </si>
  <si>
    <t>Minimally invasive surgery</t>
  </si>
  <si>
    <t>Year of study : 1,  2022-2023</t>
  </si>
  <si>
    <t>Year of study : 2 , 2022-2023</t>
  </si>
  <si>
    <t xml:space="preserve">Total:  hours/credits/week                                                                                                                                  </t>
  </si>
  <si>
    <t>0414050326</t>
  </si>
  <si>
    <t>Curriculum   Year of study : 4, 2022-2023</t>
  </si>
  <si>
    <t>Breeding and pathology of wild animals (zoo and game)</t>
  </si>
  <si>
    <t xml:space="preserve">Archeozoology </t>
  </si>
  <si>
    <t>0414010322</t>
  </si>
  <si>
    <t>General pathology</t>
  </si>
  <si>
    <t>0414030323</t>
  </si>
  <si>
    <t>Physiology of physical effort</t>
  </si>
  <si>
    <t xml:space="preserve">Pathophysiology </t>
  </si>
  <si>
    <r>
      <t xml:space="preserve">Total:  hours/credits/week                                                                                                                                  </t>
    </r>
    <r>
      <rPr>
        <b/>
        <i/>
        <sz val="10"/>
        <rFont val="Times New Roman"/>
        <family val="1"/>
      </rPr>
      <t xml:space="preserve">15 </t>
    </r>
  </si>
  <si>
    <t>Companion animals- clinics  2</t>
  </si>
  <si>
    <t>Clinics of the new pet species 1</t>
  </si>
  <si>
    <t>Clinics of the new pet species 2</t>
  </si>
  <si>
    <t>Module 1</t>
  </si>
  <si>
    <t>Module 2</t>
  </si>
  <si>
    <t xml:space="preserve">Ophtalmology </t>
  </si>
  <si>
    <t>0414060224</t>
  </si>
  <si>
    <t>0414060225</t>
  </si>
  <si>
    <t>0414060226</t>
  </si>
  <si>
    <t>Geriatrics of companion animals</t>
  </si>
  <si>
    <t>Medicine of shelter animals</t>
  </si>
  <si>
    <t xml:space="preserve">Veterinary stomatology </t>
  </si>
  <si>
    <t>0414060327</t>
  </si>
  <si>
    <t>0414060328</t>
  </si>
  <si>
    <t>0414060329</t>
  </si>
  <si>
    <t>0414060330</t>
  </si>
  <si>
    <t>0414060331</t>
  </si>
  <si>
    <t>0414060112</t>
  </si>
  <si>
    <t>0414060113</t>
  </si>
  <si>
    <t>0414060114</t>
  </si>
  <si>
    <t>0414060115</t>
  </si>
  <si>
    <t>0414060116</t>
  </si>
  <si>
    <t>0414060117</t>
  </si>
  <si>
    <t>0414060118</t>
  </si>
  <si>
    <t>0414060119</t>
  </si>
  <si>
    <t>0414060120</t>
  </si>
  <si>
    <t>0414060121</t>
  </si>
  <si>
    <t>0414060122</t>
  </si>
  <si>
    <t>0414060123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</si>
</sst>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###############"/>
    <numFmt numFmtId="165" formatCode="#,##0_ ;\-#,##0\ "/>
  </numFmts>
  <fonts count="29" x14ac:knownFonts="1">
    <font>
      <sz val="10"/>
      <color rgb="FF000000"/>
      <name val="Arial"/>
    </font>
    <font>
      <sz val="10"/>
      <color rgb="FF000000"/>
      <name val="Arial"/>
      <family val="2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0"/>
      <name val="Times New Roman"/>
      <family val="1"/>
    </font>
    <font>
      <sz val="11"/>
      <name val="Times New Roman"/>
      <family val="1"/>
    </font>
    <font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1"/>
      <name val="Times New Roman"/>
      <family val="1"/>
      <charset val="238"/>
    </font>
    <font>
      <sz val="10"/>
      <name val="Arial"/>
      <family val="2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name val="Arial"/>
      <family val="2"/>
    </font>
    <font>
      <b/>
      <sz val="11"/>
      <name val="Arial"/>
      <family val="2"/>
    </font>
    <font>
      <b/>
      <i/>
      <sz val="10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name val="Times New Roman"/>
      <family val="1"/>
      <charset val="238"/>
    </font>
    <font>
      <sz val="10"/>
      <color rgb="FF22222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0">
    <xf numFmtId="0" fontId="0" fillId="0" borderId="0" xfId="0" applyAlignment="1">
      <alignment wrapText="1"/>
    </xf>
    <xf numFmtId="0" fontId="7" fillId="0" borderId="0" xfId="0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horizontal="center" wrapText="1"/>
    </xf>
    <xf numFmtId="1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3" fontId="8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wrapText="1"/>
    </xf>
    <xf numFmtId="0" fontId="12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/>
    </xf>
    <xf numFmtId="0" fontId="3" fillId="0" borderId="92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2" fillId="0" borderId="92" xfId="0" applyFont="1" applyFill="1" applyBorder="1" applyAlignment="1">
      <alignment horizontal="center" vertical="top"/>
    </xf>
    <xf numFmtId="164" fontId="3" fillId="0" borderId="75" xfId="0" applyNumberFormat="1" applyFont="1" applyFill="1" applyBorder="1" applyAlignment="1">
      <alignment horizontal="center"/>
    </xf>
    <xf numFmtId="164" fontId="3" fillId="0" borderId="86" xfId="0" applyNumberFormat="1" applyFont="1" applyFill="1" applyBorder="1" applyAlignment="1">
      <alignment horizontal="center"/>
    </xf>
    <xf numFmtId="0" fontId="10" fillId="0" borderId="51" xfId="0" applyFont="1" applyFill="1" applyBorder="1" applyAlignment="1">
      <alignment vertical="center"/>
    </xf>
    <xf numFmtId="0" fontId="3" fillId="0" borderId="95" xfId="0" applyFont="1" applyFill="1" applyBorder="1" applyAlignment="1">
      <alignment horizontal="center" vertical="top" wrapText="1"/>
    </xf>
    <xf numFmtId="0" fontId="3" fillId="0" borderId="78" xfId="0" applyFont="1" applyFill="1" applyBorder="1" applyAlignment="1">
      <alignment horizontal="center" vertical="top" wrapText="1"/>
    </xf>
    <xf numFmtId="0" fontId="2" fillId="0" borderId="78" xfId="0" applyFont="1" applyFill="1" applyBorder="1" applyAlignment="1">
      <alignment horizontal="center" vertical="top"/>
    </xf>
    <xf numFmtId="164" fontId="3" fillId="0" borderId="95" xfId="0" applyNumberFormat="1" applyFont="1" applyFill="1" applyBorder="1" applyAlignment="1">
      <alignment horizontal="center"/>
    </xf>
    <xf numFmtId="164" fontId="3" fillId="0" borderId="39" xfId="0" applyNumberFormat="1" applyFont="1" applyFill="1" applyBorder="1" applyAlignment="1">
      <alignment horizontal="center"/>
    </xf>
    <xf numFmtId="0" fontId="3" fillId="0" borderId="95" xfId="0" applyFont="1" applyFill="1" applyBorder="1" applyAlignment="1">
      <alignment horizontal="center"/>
    </xf>
    <xf numFmtId="0" fontId="3" fillId="0" borderId="95" xfId="0" applyFont="1" applyFill="1" applyBorder="1"/>
    <xf numFmtId="0" fontId="2" fillId="0" borderId="95" xfId="0" applyFont="1" applyFill="1" applyBorder="1" applyAlignment="1">
      <alignment horizontal="center"/>
    </xf>
    <xf numFmtId="3" fontId="3" fillId="0" borderId="95" xfId="0" applyNumberFormat="1" applyFont="1" applyFill="1" applyBorder="1" applyAlignment="1">
      <alignment horizontal="center"/>
    </xf>
    <xf numFmtId="164" fontId="3" fillId="0" borderId="92" xfId="0" applyNumberFormat="1" applyFont="1" applyFill="1" applyBorder="1" applyAlignment="1">
      <alignment horizontal="center" vertical="top" wrapText="1"/>
    </xf>
    <xf numFmtId="0" fontId="3" fillId="0" borderId="106" xfId="0" applyFont="1" applyFill="1" applyBorder="1" applyAlignment="1">
      <alignment horizontal="center"/>
    </xf>
    <xf numFmtId="0" fontId="8" fillId="0" borderId="101" xfId="0" applyFont="1" applyFill="1" applyBorder="1" applyAlignment="1">
      <alignment horizontal="left"/>
    </xf>
    <xf numFmtId="0" fontId="8" fillId="0" borderId="101" xfId="0" applyFont="1" applyFill="1" applyBorder="1" applyAlignment="1">
      <alignment horizontal="center"/>
    </xf>
    <xf numFmtId="3" fontId="3" fillId="0" borderId="101" xfId="0" applyNumberFormat="1" applyFont="1" applyFill="1" applyBorder="1" applyAlignment="1">
      <alignment horizontal="center"/>
    </xf>
    <xf numFmtId="164" fontId="3" fillId="0" borderId="101" xfId="0" applyNumberFormat="1" applyFont="1" applyFill="1" applyBorder="1" applyAlignment="1">
      <alignment horizontal="center"/>
    </xf>
    <xf numFmtId="0" fontId="3" fillId="0" borderId="101" xfId="0" applyFont="1" applyFill="1" applyBorder="1" applyAlignment="1">
      <alignment horizontal="center"/>
    </xf>
    <xf numFmtId="164" fontId="9" fillId="0" borderId="104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wrapText="1"/>
    </xf>
    <xf numFmtId="0" fontId="3" fillId="0" borderId="88" xfId="0" applyFont="1" applyFill="1" applyBorder="1" applyAlignment="1">
      <alignment wrapText="1"/>
    </xf>
    <xf numFmtId="49" fontId="3" fillId="0" borderId="24" xfId="0" applyNumberFormat="1" applyFont="1" applyFill="1" applyBorder="1" applyAlignment="1">
      <alignment horizontal="center" wrapText="1"/>
    </xf>
    <xf numFmtId="1" fontId="3" fillId="0" borderId="20" xfId="0" applyNumberFormat="1" applyFont="1" applyFill="1" applyBorder="1" applyAlignment="1">
      <alignment horizontal="center" wrapText="1"/>
    </xf>
    <xf numFmtId="1" fontId="3" fillId="0" borderId="103" xfId="0" applyNumberFormat="1" applyFont="1" applyFill="1" applyBorder="1" applyAlignment="1">
      <alignment horizontal="center" vertical="center" wrapText="1"/>
    </xf>
    <xf numFmtId="1" fontId="3" fillId="0" borderId="70" xfId="0" applyNumberFormat="1" applyFont="1" applyFill="1" applyBorder="1" applyAlignment="1">
      <alignment horizontal="center"/>
    </xf>
    <xf numFmtId="1" fontId="3" fillId="0" borderId="46" xfId="0" applyNumberFormat="1" applyFont="1" applyFill="1" applyBorder="1" applyAlignment="1">
      <alignment horizontal="center"/>
    </xf>
    <xf numFmtId="0" fontId="10" fillId="0" borderId="107" xfId="0" applyFont="1" applyFill="1" applyBorder="1" applyAlignment="1">
      <alignment vertical="center"/>
    </xf>
    <xf numFmtId="1" fontId="8" fillId="0" borderId="36" xfId="0" applyNumberFormat="1" applyFont="1" applyFill="1" applyBorder="1" applyAlignment="1">
      <alignment horizontal="center" wrapText="1"/>
    </xf>
    <xf numFmtId="1" fontId="3" fillId="0" borderId="14" xfId="0" applyNumberFormat="1" applyFont="1" applyFill="1" applyBorder="1" applyAlignment="1">
      <alignment wrapText="1"/>
    </xf>
    <xf numFmtId="0" fontId="3" fillId="0" borderId="59" xfId="0" applyFont="1" applyFill="1" applyBorder="1" applyAlignment="1">
      <alignment horizontal="center" vertical="center"/>
    </xf>
    <xf numFmtId="0" fontId="3" fillId="0" borderId="81" xfId="0" applyFont="1" applyFill="1" applyBorder="1" applyAlignment="1">
      <alignment vertical="center" wrapText="1"/>
    </xf>
    <xf numFmtId="1" fontId="3" fillId="0" borderId="63" xfId="0" applyNumberFormat="1" applyFont="1" applyFill="1" applyBorder="1" applyAlignment="1">
      <alignment horizontal="center" vertical="center" wrapText="1"/>
    </xf>
    <xf numFmtId="0" fontId="6" fillId="0" borderId="108" xfId="0" applyFont="1" applyFill="1" applyBorder="1" applyAlignment="1">
      <alignment wrapText="1"/>
    </xf>
    <xf numFmtId="1" fontId="3" fillId="0" borderId="108" xfId="0" applyNumberFormat="1" applyFont="1" applyFill="1" applyBorder="1" applyAlignment="1">
      <alignment horizontal="center" wrapText="1"/>
    </xf>
    <xf numFmtId="1" fontId="7" fillId="0" borderId="108" xfId="0" applyNumberFormat="1" applyFont="1" applyFill="1" applyBorder="1" applyAlignment="1">
      <alignment horizontal="center" wrapText="1"/>
    </xf>
    <xf numFmtId="1" fontId="3" fillId="0" borderId="108" xfId="0" applyNumberFormat="1" applyFont="1" applyFill="1" applyBorder="1" applyAlignment="1">
      <alignment horizontal="center" vertical="center" wrapText="1"/>
    </xf>
    <xf numFmtId="1" fontId="3" fillId="0" borderId="108" xfId="0" applyNumberFormat="1" applyFont="1" applyFill="1" applyBorder="1" applyAlignment="1">
      <alignment horizontal="center"/>
    </xf>
    <xf numFmtId="0" fontId="13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 wrapText="1"/>
    </xf>
    <xf numFmtId="3" fontId="3" fillId="0" borderId="80" xfId="0" applyNumberFormat="1" applyFont="1" applyFill="1" applyBorder="1" applyAlignment="1">
      <alignment horizontal="center"/>
    </xf>
    <xf numFmtId="1" fontId="4" fillId="0" borderId="96" xfId="0" applyNumberFormat="1" applyFont="1" applyFill="1" applyBorder="1" applyAlignment="1">
      <alignment horizontal="center" wrapText="1"/>
    </xf>
    <xf numFmtId="1" fontId="12" fillId="0" borderId="38" xfId="0" applyNumberFormat="1" applyFont="1" applyFill="1" applyBorder="1" applyAlignment="1">
      <alignment horizontal="center" wrapText="1"/>
    </xf>
    <xf numFmtId="1" fontId="4" fillId="0" borderId="67" xfId="0" applyNumberFormat="1" applyFont="1" applyFill="1" applyBorder="1" applyAlignment="1">
      <alignment horizontal="center"/>
    </xf>
    <xf numFmtId="1" fontId="4" fillId="0" borderId="52" xfId="0" applyNumberFormat="1" applyFont="1" applyFill="1" applyBorder="1" applyAlignment="1">
      <alignment horizontal="center"/>
    </xf>
    <xf numFmtId="0" fontId="3" fillId="0" borderId="50" xfId="0" applyFont="1" applyFill="1" applyBorder="1" applyAlignment="1">
      <alignment wrapText="1"/>
    </xf>
    <xf numFmtId="49" fontId="3" fillId="0" borderId="58" xfId="0" applyNumberFormat="1" applyFont="1" applyFill="1" applyBorder="1" applyAlignment="1">
      <alignment horizontal="center" wrapText="1"/>
    </xf>
    <xf numFmtId="164" fontId="3" fillId="0" borderId="61" xfId="0" applyNumberFormat="1" applyFont="1" applyFill="1" applyBorder="1" applyAlignment="1">
      <alignment horizontal="center" wrapText="1"/>
    </xf>
    <xf numFmtId="1" fontId="3" fillId="0" borderId="61" xfId="0" applyNumberFormat="1" applyFont="1" applyFill="1" applyBorder="1" applyAlignment="1">
      <alignment horizontal="center" wrapText="1"/>
    </xf>
    <xf numFmtId="1" fontId="3" fillId="0" borderId="58" xfId="0" applyNumberFormat="1" applyFont="1" applyFill="1" applyBorder="1" applyAlignment="1">
      <alignment horizontal="center" wrapText="1"/>
    </xf>
    <xf numFmtId="1" fontId="3" fillId="0" borderId="40" xfId="0" applyNumberFormat="1" applyFont="1" applyFill="1" applyBorder="1" applyAlignment="1">
      <alignment horizontal="center"/>
    </xf>
    <xf numFmtId="1" fontId="3" fillId="0" borderId="100" xfId="0" applyNumberFormat="1" applyFont="1" applyFill="1" applyBorder="1" applyAlignment="1">
      <alignment horizontal="center"/>
    </xf>
    <xf numFmtId="1" fontId="4" fillId="0" borderId="14" xfId="0" applyNumberFormat="1" applyFont="1" applyFill="1" applyBorder="1" applyAlignment="1">
      <alignment wrapText="1"/>
    </xf>
    <xf numFmtId="1" fontId="12" fillId="0" borderId="48" xfId="0" applyNumberFormat="1" applyFont="1" applyFill="1" applyBorder="1" applyAlignment="1">
      <alignment horizontal="center" vertical="top" wrapText="1"/>
    </xf>
    <xf numFmtId="1" fontId="4" fillId="0" borderId="82" xfId="0" applyNumberFormat="1" applyFont="1" applyFill="1" applyBorder="1" applyAlignment="1">
      <alignment horizontal="center" vertical="top" wrapText="1"/>
    </xf>
    <xf numFmtId="0" fontId="13" fillId="0" borderId="4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3" fontId="14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0" fontId="2" fillId="0" borderId="92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164" fontId="2" fillId="0" borderId="75" xfId="0" applyNumberFormat="1" applyFont="1" applyFill="1" applyBorder="1" applyAlignment="1">
      <alignment horizontal="center"/>
    </xf>
    <xf numFmtId="164" fontId="2" fillId="0" borderId="86" xfId="0" applyNumberFormat="1" applyFont="1" applyFill="1" applyBorder="1" applyAlignment="1">
      <alignment horizontal="center"/>
    </xf>
    <xf numFmtId="0" fontId="2" fillId="0" borderId="95" xfId="0" applyFont="1" applyFill="1" applyBorder="1" applyAlignment="1">
      <alignment horizontal="center" vertical="top" wrapText="1"/>
    </xf>
    <xf numFmtId="0" fontId="2" fillId="0" borderId="78" xfId="0" applyFont="1" applyFill="1" applyBorder="1" applyAlignment="1">
      <alignment horizontal="center" vertical="top" wrapText="1"/>
    </xf>
    <xf numFmtId="164" fontId="2" fillId="0" borderId="95" xfId="0" applyNumberFormat="1" applyFont="1" applyFill="1" applyBorder="1" applyAlignment="1">
      <alignment horizontal="center"/>
    </xf>
    <xf numFmtId="164" fontId="2" fillId="0" borderId="39" xfId="0" applyNumberFormat="1" applyFont="1" applyFill="1" applyBorder="1" applyAlignment="1">
      <alignment horizontal="center"/>
    </xf>
    <xf numFmtId="0" fontId="2" fillId="0" borderId="95" xfId="0" applyFont="1" applyFill="1" applyBorder="1"/>
    <xf numFmtId="3" fontId="2" fillId="0" borderId="95" xfId="0" applyNumberFormat="1" applyFont="1" applyFill="1" applyBorder="1" applyAlignment="1">
      <alignment horizontal="center"/>
    </xf>
    <xf numFmtId="164" fontId="2" fillId="0" borderId="92" xfId="0" applyNumberFormat="1" applyFont="1" applyFill="1" applyBorder="1" applyAlignment="1">
      <alignment horizontal="center" vertical="top" wrapText="1"/>
    </xf>
    <xf numFmtId="0" fontId="2" fillId="0" borderId="106" xfId="0" applyFont="1" applyFill="1" applyBorder="1" applyAlignment="1">
      <alignment horizontal="center"/>
    </xf>
    <xf numFmtId="0" fontId="14" fillId="0" borderId="101" xfId="0" applyFont="1" applyFill="1" applyBorder="1" applyAlignment="1">
      <alignment horizontal="left"/>
    </xf>
    <xf numFmtId="0" fontId="14" fillId="0" borderId="101" xfId="0" applyFont="1" applyFill="1" applyBorder="1" applyAlignment="1">
      <alignment horizontal="center"/>
    </xf>
    <xf numFmtId="3" fontId="2" fillId="0" borderId="101" xfId="0" applyNumberFormat="1" applyFont="1" applyFill="1" applyBorder="1" applyAlignment="1">
      <alignment horizontal="center"/>
    </xf>
    <xf numFmtId="164" fontId="2" fillId="0" borderId="101" xfId="0" applyNumberFormat="1" applyFont="1" applyFill="1" applyBorder="1" applyAlignment="1">
      <alignment horizontal="center"/>
    </xf>
    <xf numFmtId="0" fontId="2" fillId="0" borderId="101" xfId="0" applyFont="1" applyFill="1" applyBorder="1" applyAlignment="1">
      <alignment horizontal="center"/>
    </xf>
    <xf numFmtId="164" fontId="11" fillId="0" borderId="104" xfId="0" applyNumberFormat="1" applyFont="1" applyFill="1" applyBorder="1" applyAlignment="1">
      <alignment horizontal="center"/>
    </xf>
    <xf numFmtId="0" fontId="9" fillId="0" borderId="51" xfId="0" applyFont="1" applyFill="1" applyBorder="1" applyAlignment="1">
      <alignment vertical="center"/>
    </xf>
    <xf numFmtId="0" fontId="9" fillId="0" borderId="0" xfId="0" applyFont="1" applyFill="1" applyAlignment="1">
      <alignment wrapText="1"/>
    </xf>
    <xf numFmtId="0" fontId="9" fillId="0" borderId="107" xfId="0" applyFont="1" applyFill="1" applyBorder="1" applyAlignment="1">
      <alignment vertical="center"/>
    </xf>
    <xf numFmtId="0" fontId="3" fillId="0" borderId="108" xfId="0" applyFont="1" applyFill="1" applyBorder="1" applyAlignment="1">
      <alignment horizontal="center" wrapText="1"/>
    </xf>
    <xf numFmtId="0" fontId="3" fillId="0" borderId="108" xfId="0" applyFont="1" applyFill="1" applyBorder="1" applyAlignment="1">
      <alignment wrapText="1"/>
    </xf>
    <xf numFmtId="1" fontId="4" fillId="0" borderId="44" xfId="0" applyNumberFormat="1" applyFont="1" applyFill="1" applyBorder="1" applyAlignment="1">
      <alignment horizontal="center" wrapText="1"/>
    </xf>
    <xf numFmtId="1" fontId="4" fillId="0" borderId="94" xfId="0" applyNumberFormat="1" applyFont="1" applyFill="1" applyBorder="1" applyAlignment="1">
      <alignment horizontal="center" wrapText="1"/>
    </xf>
    <xf numFmtId="0" fontId="3" fillId="0" borderId="108" xfId="0" applyFont="1" applyFill="1" applyBorder="1" applyAlignment="1">
      <alignment horizontal="center"/>
    </xf>
    <xf numFmtId="0" fontId="12" fillId="0" borderId="108" xfId="0" applyFont="1" applyFill="1" applyBorder="1" applyAlignment="1">
      <alignment horizontal="center" wrapText="1"/>
    </xf>
    <xf numFmtId="49" fontId="3" fillId="0" borderId="24" xfId="0" applyNumberFormat="1" applyFont="1" applyFill="1" applyBorder="1" applyAlignment="1">
      <alignment horizontal="center"/>
    </xf>
    <xf numFmtId="1" fontId="4" fillId="0" borderId="108" xfId="0" applyNumberFormat="1" applyFont="1" applyFill="1" applyBorder="1" applyAlignment="1">
      <alignment horizontal="center" wrapText="1"/>
    </xf>
    <xf numFmtId="0" fontId="3" fillId="0" borderId="22" xfId="0" applyFont="1" applyFill="1" applyBorder="1" applyAlignment="1">
      <alignment horizontal="center"/>
    </xf>
    <xf numFmtId="0" fontId="8" fillId="0" borderId="42" xfId="0" applyFont="1" applyFill="1" applyBorder="1" applyAlignment="1">
      <alignment wrapText="1"/>
    </xf>
    <xf numFmtId="0" fontId="8" fillId="0" borderId="93" xfId="0" applyFont="1" applyFill="1" applyBorder="1" applyAlignment="1">
      <alignment horizontal="center" wrapText="1"/>
    </xf>
    <xf numFmtId="3" fontId="3" fillId="0" borderId="83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164" fontId="9" fillId="0" borderId="23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55" xfId="0" applyFont="1" applyFill="1" applyBorder="1" applyAlignment="1">
      <alignment horizontal="left"/>
    </xf>
    <xf numFmtId="49" fontId="3" fillId="0" borderId="56" xfId="0" applyNumberFormat="1" applyFont="1" applyFill="1" applyBorder="1" applyAlignment="1">
      <alignment horizontal="center" vertical="top"/>
    </xf>
    <xf numFmtId="1" fontId="3" fillId="0" borderId="92" xfId="0" applyNumberFormat="1" applyFont="1" applyFill="1" applyBorder="1" applyAlignment="1">
      <alignment horizontal="center"/>
    </xf>
    <xf numFmtId="1" fontId="3" fillId="0" borderId="18" xfId="0" applyNumberFormat="1" applyFont="1" applyFill="1" applyBorder="1" applyAlignment="1">
      <alignment horizontal="center"/>
    </xf>
    <xf numFmtId="1" fontId="3" fillId="0" borderId="85" xfId="0" applyNumberFormat="1" applyFont="1" applyFill="1" applyBorder="1" applyAlignment="1">
      <alignment horizontal="center"/>
    </xf>
    <xf numFmtId="1" fontId="3" fillId="0" borderId="87" xfId="0" applyNumberFormat="1" applyFont="1" applyFill="1" applyBorder="1" applyAlignment="1">
      <alignment horizontal="center"/>
    </xf>
    <xf numFmtId="0" fontId="9" fillId="0" borderId="0" xfId="0" applyFont="1" applyFill="1" applyAlignment="1">
      <alignment vertical="center"/>
    </xf>
    <xf numFmtId="1" fontId="12" fillId="0" borderId="76" xfId="0" applyNumberFormat="1" applyFont="1" applyFill="1" applyBorder="1" applyAlignment="1">
      <alignment horizontal="center"/>
    </xf>
    <xf numFmtId="1" fontId="12" fillId="0" borderId="77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top" wrapText="1"/>
    </xf>
    <xf numFmtId="3" fontId="15" fillId="0" borderId="0" xfId="0" applyNumberFormat="1" applyFont="1" applyFill="1" applyBorder="1" applyAlignment="1">
      <alignment horizontal="center" vertical="top" wrapText="1"/>
    </xf>
    <xf numFmtId="1" fontId="15" fillId="0" borderId="0" xfId="0" applyNumberFormat="1" applyFont="1" applyFill="1" applyBorder="1" applyAlignment="1">
      <alignment horizontal="center" vertical="top" wrapText="1"/>
    </xf>
    <xf numFmtId="1" fontId="16" fillId="0" borderId="0" xfId="0" applyNumberFormat="1" applyFont="1" applyFill="1" applyBorder="1" applyAlignment="1">
      <alignment horizontal="center" vertical="top" wrapText="1"/>
    </xf>
    <xf numFmtId="1" fontId="15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vertical="center"/>
    </xf>
    <xf numFmtId="0" fontId="2" fillId="0" borderId="0" xfId="0" applyFont="1" applyFill="1" applyAlignment="1">
      <alignment wrapText="1"/>
    </xf>
    <xf numFmtId="0" fontId="2" fillId="0" borderId="11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wrapText="1"/>
    </xf>
    <xf numFmtId="0" fontId="5" fillId="0" borderId="88" xfId="0" applyFont="1" applyFill="1" applyBorder="1" applyAlignment="1">
      <alignment wrapText="1"/>
    </xf>
    <xf numFmtId="49" fontId="2" fillId="0" borderId="24" xfId="0" applyNumberFormat="1" applyFont="1" applyFill="1" applyBorder="1" applyAlignment="1">
      <alignment horizontal="center" wrapText="1"/>
    </xf>
    <xf numFmtId="1" fontId="2" fillId="0" borderId="20" xfId="0" applyNumberFormat="1" applyFont="1" applyFill="1" applyBorder="1" applyAlignment="1">
      <alignment horizontal="center" wrapText="1"/>
    </xf>
    <xf numFmtId="1" fontId="2" fillId="0" borderId="70" xfId="0" applyNumberFormat="1" applyFont="1" applyFill="1" applyBorder="1" applyAlignment="1">
      <alignment horizontal="center"/>
    </xf>
    <xf numFmtId="1" fontId="2" fillId="0" borderId="46" xfId="0" applyNumberFormat="1" applyFont="1" applyFill="1" applyBorder="1" applyAlignment="1">
      <alignment horizontal="center"/>
    </xf>
    <xf numFmtId="0" fontId="2" fillId="0" borderId="88" xfId="0" applyFont="1" applyFill="1" applyBorder="1" applyAlignment="1">
      <alignment wrapText="1"/>
    </xf>
    <xf numFmtId="0" fontId="2" fillId="0" borderId="5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16" fillId="0" borderId="19" xfId="0" applyFont="1" applyFill="1" applyBorder="1" applyAlignment="1">
      <alignment horizontal="center"/>
    </xf>
    <xf numFmtId="0" fontId="16" fillId="0" borderId="19" xfId="0" applyFont="1" applyFill="1" applyBorder="1" applyAlignment="1">
      <alignment horizontal="center" wrapText="1"/>
    </xf>
    <xf numFmtId="49" fontId="2" fillId="0" borderId="9" xfId="0" applyNumberFormat="1" applyFont="1" applyFill="1" applyBorder="1" applyAlignment="1">
      <alignment horizontal="center"/>
    </xf>
    <xf numFmtId="1" fontId="15" fillId="0" borderId="96" xfId="0" applyNumberFormat="1" applyFont="1" applyFill="1" applyBorder="1" applyAlignment="1">
      <alignment horizontal="center" wrapText="1"/>
    </xf>
    <xf numFmtId="1" fontId="15" fillId="0" borderId="67" xfId="0" applyNumberFormat="1" applyFont="1" applyFill="1" applyBorder="1" applyAlignment="1">
      <alignment horizontal="center"/>
    </xf>
    <xf numFmtId="1" fontId="15" fillId="0" borderId="52" xfId="0" applyNumberFormat="1" applyFont="1" applyFill="1" applyBorder="1" applyAlignment="1">
      <alignment horizontal="center"/>
    </xf>
    <xf numFmtId="164" fontId="2" fillId="0" borderId="61" xfId="0" applyNumberFormat="1" applyFont="1" applyFill="1" applyBorder="1" applyAlignment="1">
      <alignment horizontal="center" wrapText="1"/>
    </xf>
    <xf numFmtId="49" fontId="2" fillId="0" borderId="58" xfId="0" applyNumberFormat="1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/>
    </xf>
    <xf numFmtId="0" fontId="14" fillId="0" borderId="42" xfId="0" applyFont="1" applyFill="1" applyBorder="1" applyAlignment="1">
      <alignment wrapText="1"/>
    </xf>
    <xf numFmtId="0" fontId="14" fillId="0" borderId="93" xfId="0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1" fontId="2" fillId="0" borderId="47" xfId="0" applyNumberFormat="1" applyFont="1" applyFill="1" applyBorder="1" applyAlignment="1">
      <alignment horizontal="center"/>
    </xf>
    <xf numFmtId="1" fontId="11" fillId="0" borderId="33" xfId="0" applyNumberFormat="1" applyFont="1" applyFill="1" applyBorder="1" applyAlignment="1">
      <alignment horizontal="center"/>
    </xf>
    <xf numFmtId="0" fontId="2" fillId="0" borderId="55" xfId="0" applyFont="1" applyFill="1" applyBorder="1" applyAlignment="1">
      <alignment horizontal="left"/>
    </xf>
    <xf numFmtId="1" fontId="2" fillId="0" borderId="92" xfId="0" applyNumberFormat="1" applyFont="1" applyFill="1" applyBorder="1" applyAlignment="1">
      <alignment horizontal="center"/>
    </xf>
    <xf numFmtId="1" fontId="2" fillId="0" borderId="18" xfId="0" applyNumberFormat="1" applyFont="1" applyFill="1" applyBorder="1" applyAlignment="1">
      <alignment horizontal="center"/>
    </xf>
    <xf numFmtId="1" fontId="2" fillId="0" borderId="85" xfId="0" applyNumberFormat="1" applyFont="1" applyFill="1" applyBorder="1" applyAlignment="1">
      <alignment horizontal="center"/>
    </xf>
    <xf numFmtId="1" fontId="2" fillId="0" borderId="87" xfId="0" applyNumberFormat="1" applyFont="1" applyFill="1" applyBorder="1" applyAlignment="1">
      <alignment horizontal="center"/>
    </xf>
    <xf numFmtId="0" fontId="7" fillId="0" borderId="108" xfId="0" applyFont="1" applyFill="1" applyBorder="1" applyAlignment="1">
      <alignment horizontal="center" wrapText="1"/>
    </xf>
    <xf numFmtId="49" fontId="2" fillId="0" borderId="108" xfId="0" applyNumberFormat="1" applyFont="1" applyFill="1" applyBorder="1" applyAlignment="1">
      <alignment horizontal="center" wrapText="1"/>
    </xf>
    <xf numFmtId="1" fontId="2" fillId="0" borderId="108" xfId="0" applyNumberFormat="1" applyFont="1" applyFill="1" applyBorder="1" applyAlignment="1">
      <alignment horizontal="center"/>
    </xf>
    <xf numFmtId="1" fontId="2" fillId="0" borderId="95" xfId="0" applyNumberFormat="1" applyFont="1" applyFill="1" applyBorder="1" applyAlignment="1">
      <alignment horizontal="center"/>
    </xf>
    <xf numFmtId="1" fontId="16" fillId="0" borderId="48" xfId="0" applyNumberFormat="1" applyFont="1" applyFill="1" applyBorder="1" applyAlignment="1">
      <alignment horizontal="center" vertical="top" wrapText="1"/>
    </xf>
    <xf numFmtId="1" fontId="16" fillId="0" borderId="76" xfId="0" applyNumberFormat="1" applyFont="1" applyFill="1" applyBorder="1" applyAlignment="1">
      <alignment horizontal="center"/>
    </xf>
    <xf numFmtId="1" fontId="16" fillId="0" borderId="77" xfId="0" applyNumberFormat="1" applyFont="1" applyFill="1" applyBorder="1" applyAlignment="1">
      <alignment horizontal="center"/>
    </xf>
    <xf numFmtId="1" fontId="15" fillId="0" borderId="13" xfId="0" applyNumberFormat="1" applyFont="1" applyFill="1" applyBorder="1" applyAlignment="1">
      <alignment horizontal="center" vertical="top" wrapText="1"/>
    </xf>
    <xf numFmtId="1" fontId="15" fillId="0" borderId="21" xfId="0" applyNumberFormat="1" applyFont="1" applyFill="1" applyBorder="1" applyAlignment="1">
      <alignment horizontal="center" vertical="top" wrapText="1"/>
    </xf>
    <xf numFmtId="1" fontId="15" fillId="0" borderId="64" xfId="0" applyNumberFormat="1" applyFont="1" applyFill="1" applyBorder="1" applyAlignment="1">
      <alignment horizontal="center" vertical="top" wrapText="1"/>
    </xf>
    <xf numFmtId="1" fontId="15" fillId="0" borderId="82" xfId="0" applyNumberFormat="1" applyFont="1" applyFill="1" applyBorder="1" applyAlignment="1">
      <alignment horizontal="center" vertical="top" wrapText="1"/>
    </xf>
    <xf numFmtId="1" fontId="15" fillId="0" borderId="108" xfId="0" applyNumberFormat="1" applyFont="1" applyFill="1" applyBorder="1" applyAlignment="1">
      <alignment horizontal="center"/>
    </xf>
    <xf numFmtId="0" fontId="14" fillId="0" borderId="89" xfId="0" applyFont="1" applyFill="1" applyBorder="1"/>
    <xf numFmtId="0" fontId="14" fillId="0" borderId="28" xfId="0" applyFont="1" applyFill="1" applyBorder="1" applyAlignment="1">
      <alignment horizontal="center"/>
    </xf>
    <xf numFmtId="3" fontId="2" fillId="0" borderId="83" xfId="0" applyNumberFormat="1" applyFont="1" applyFill="1" applyBorder="1" applyAlignment="1">
      <alignment horizontal="center"/>
    </xf>
    <xf numFmtId="1" fontId="2" fillId="0" borderId="53" xfId="0" applyNumberFormat="1" applyFont="1" applyFill="1" applyBorder="1" applyAlignment="1">
      <alignment horizontal="center"/>
    </xf>
    <xf numFmtId="164" fontId="2" fillId="0" borderId="26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vertical="center"/>
    </xf>
    <xf numFmtId="0" fontId="2" fillId="0" borderId="55" xfId="0" applyFont="1" applyFill="1" applyBorder="1" applyAlignment="1">
      <alignment horizontal="left" wrapText="1"/>
    </xf>
    <xf numFmtId="1" fontId="2" fillId="0" borderId="8" xfId="0" applyNumberFormat="1" applyFont="1" applyFill="1" applyBorder="1" applyAlignment="1">
      <alignment horizontal="center" wrapText="1"/>
    </xf>
    <xf numFmtId="164" fontId="2" fillId="0" borderId="17" xfId="0" applyNumberFormat="1" applyFont="1" applyFill="1" applyBorder="1" applyAlignment="1">
      <alignment horizontal="center" wrapText="1"/>
    </xf>
    <xf numFmtId="164" fontId="2" fillId="0" borderId="73" xfId="0" applyNumberFormat="1" applyFont="1" applyFill="1" applyBorder="1" applyAlignment="1">
      <alignment horizontal="center"/>
    </xf>
    <xf numFmtId="0" fontId="2" fillId="0" borderId="108" xfId="0" applyFont="1" applyFill="1" applyBorder="1" applyAlignment="1">
      <alignment horizontal="center"/>
    </xf>
    <xf numFmtId="0" fontId="2" fillId="0" borderId="108" xfId="0" applyFont="1" applyFill="1" applyBorder="1"/>
    <xf numFmtId="164" fontId="2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wrapText="1"/>
    </xf>
    <xf numFmtId="0" fontId="2" fillId="0" borderId="108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wrapText="1"/>
    </xf>
    <xf numFmtId="1" fontId="2" fillId="0" borderId="0" xfId="0" applyNumberFormat="1" applyFont="1" applyFill="1" applyBorder="1" applyAlignment="1">
      <alignment horizontal="center"/>
    </xf>
    <xf numFmtId="164" fontId="2" fillId="0" borderId="98" xfId="0" applyNumberFormat="1" applyFont="1" applyFill="1" applyBorder="1" applyAlignment="1">
      <alignment horizontal="center"/>
    </xf>
    <xf numFmtId="0" fontId="2" fillId="0" borderId="101" xfId="0" applyFont="1" applyFill="1" applyBorder="1" applyAlignment="1">
      <alignment wrapText="1"/>
    </xf>
    <xf numFmtId="164" fontId="2" fillId="0" borderId="104" xfId="0" applyNumberFormat="1" applyFont="1" applyFill="1" applyBorder="1" applyAlignment="1">
      <alignment horizontal="center"/>
    </xf>
    <xf numFmtId="164" fontId="11" fillId="0" borderId="90" xfId="0" applyNumberFormat="1" applyFont="1" applyFill="1" applyBorder="1" applyAlignment="1">
      <alignment horizontal="center"/>
    </xf>
    <xf numFmtId="0" fontId="9" fillId="0" borderId="0" xfId="0" applyFont="1" applyFill="1" applyAlignment="1">
      <alignment vertical="center" wrapText="1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Alignment="1">
      <alignment wrapText="1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49" fontId="2" fillId="0" borderId="0" xfId="0" applyNumberFormat="1" applyFont="1" applyFill="1" applyAlignment="1">
      <alignment horizontal="center" wrapText="1"/>
    </xf>
    <xf numFmtId="0" fontId="5" fillId="0" borderId="6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95" xfId="0" applyFont="1" applyFill="1" applyBorder="1" applyAlignment="1">
      <alignment horizontal="center"/>
    </xf>
    <xf numFmtId="0" fontId="11" fillId="0" borderId="104" xfId="0" applyFont="1" applyFill="1" applyBorder="1" applyAlignment="1">
      <alignment wrapText="1"/>
    </xf>
    <xf numFmtId="0" fontId="2" fillId="0" borderId="102" xfId="0" applyFont="1" applyFill="1" applyBorder="1" applyAlignment="1">
      <alignment horizontal="center" wrapText="1"/>
    </xf>
    <xf numFmtId="0" fontId="2" fillId="0" borderId="102" xfId="0" applyFont="1" applyFill="1" applyBorder="1" applyAlignment="1">
      <alignment wrapText="1"/>
    </xf>
    <xf numFmtId="49" fontId="2" fillId="0" borderId="102" xfId="0" applyNumberFormat="1" applyFont="1" applyFill="1" applyBorder="1" applyAlignment="1">
      <alignment horizontal="center" wrapText="1"/>
    </xf>
    <xf numFmtId="1" fontId="2" fillId="0" borderId="102" xfId="0" applyNumberFormat="1" applyFont="1" applyFill="1" applyBorder="1" applyAlignment="1">
      <alignment horizontal="center" wrapText="1"/>
    </xf>
    <xf numFmtId="1" fontId="2" fillId="0" borderId="102" xfId="0" applyNumberFormat="1" applyFont="1" applyFill="1" applyBorder="1" applyAlignment="1">
      <alignment horizontal="center"/>
    </xf>
    <xf numFmtId="0" fontId="5" fillId="0" borderId="102" xfId="0" applyFont="1" applyFill="1" applyBorder="1" applyAlignment="1">
      <alignment horizontal="center"/>
    </xf>
    <xf numFmtId="0" fontId="5" fillId="0" borderId="6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88" xfId="0" applyFont="1" applyFill="1" applyBorder="1" applyAlignment="1"/>
    <xf numFmtId="49" fontId="2" fillId="0" borderId="24" xfId="0" applyNumberFormat="1" applyFont="1" applyFill="1" applyBorder="1" applyAlignment="1">
      <alignment horizontal="center"/>
    </xf>
    <xf numFmtId="1" fontId="2" fillId="0" borderId="20" xfId="0" applyNumberFormat="1" applyFont="1" applyFill="1" applyBorder="1" applyAlignment="1">
      <alignment horizontal="center"/>
    </xf>
    <xf numFmtId="0" fontId="11" fillId="0" borderId="0" xfId="0" applyFont="1" applyFill="1" applyAlignment="1"/>
    <xf numFmtId="0" fontId="2" fillId="0" borderId="88" xfId="0" applyFont="1" applyFill="1" applyBorder="1" applyAlignment="1" applyProtection="1">
      <alignment wrapText="1"/>
      <protection locked="0"/>
    </xf>
    <xf numFmtId="0" fontId="11" fillId="0" borderId="107" xfId="0" applyFont="1" applyFill="1" applyBorder="1" applyAlignment="1">
      <alignment vertical="center"/>
    </xf>
    <xf numFmtId="0" fontId="16" fillId="0" borderId="108" xfId="0" applyFont="1" applyFill="1" applyBorder="1" applyAlignment="1">
      <alignment horizontal="center" wrapText="1"/>
    </xf>
    <xf numFmtId="1" fontId="15" fillId="0" borderId="108" xfId="0" applyNumberFormat="1" applyFont="1" applyFill="1" applyBorder="1" applyAlignment="1">
      <alignment horizontal="center" wrapText="1"/>
    </xf>
    <xf numFmtId="1" fontId="2" fillId="0" borderId="108" xfId="0" applyNumberFormat="1" applyFont="1" applyFill="1" applyBorder="1" applyAlignment="1">
      <alignment horizontal="center" wrapText="1"/>
    </xf>
    <xf numFmtId="0" fontId="2" fillId="0" borderId="108" xfId="0" applyFont="1" applyFill="1" applyBorder="1" applyAlignment="1">
      <alignment horizontal="left" vertical="top"/>
    </xf>
    <xf numFmtId="0" fontId="16" fillId="0" borderId="108" xfId="0" applyFont="1" applyFill="1" applyBorder="1" applyAlignment="1">
      <alignment horizontal="center" vertical="top" wrapText="1"/>
    </xf>
    <xf numFmtId="3" fontId="15" fillId="0" borderId="108" xfId="0" applyNumberFormat="1" applyFont="1" applyFill="1" applyBorder="1" applyAlignment="1">
      <alignment horizontal="center" vertical="top" wrapText="1"/>
    </xf>
    <xf numFmtId="0" fontId="14" fillId="0" borderId="42" xfId="0" applyFont="1" applyFill="1" applyBorder="1" applyAlignment="1" applyProtection="1">
      <alignment wrapText="1"/>
      <protection locked="0"/>
    </xf>
    <xf numFmtId="164" fontId="2" fillId="0" borderId="105" xfId="0" applyNumberFormat="1" applyFont="1" applyFill="1" applyBorder="1" applyAlignment="1">
      <alignment horizontal="center"/>
    </xf>
    <xf numFmtId="0" fontId="5" fillId="0" borderId="92" xfId="0" applyFont="1" applyFill="1" applyBorder="1" applyAlignment="1">
      <alignment horizontal="center"/>
    </xf>
    <xf numFmtId="1" fontId="2" fillId="0" borderId="106" xfId="0" applyNumberFormat="1" applyFont="1" applyFill="1" applyBorder="1" applyAlignment="1">
      <alignment horizontal="center" wrapText="1"/>
    </xf>
    <xf numFmtId="0" fontId="13" fillId="0" borderId="109" xfId="0" applyFont="1" applyFill="1" applyBorder="1" applyAlignment="1">
      <alignment wrapText="1"/>
    </xf>
    <xf numFmtId="49" fontId="2" fillId="0" borderId="56" xfId="0" applyNumberFormat="1" applyFont="1" applyFill="1" applyBorder="1" applyAlignment="1">
      <alignment horizontal="center" vertical="top"/>
    </xf>
    <xf numFmtId="1" fontId="2" fillId="0" borderId="106" xfId="0" applyNumberFormat="1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13" fillId="0" borderId="0" xfId="0" applyFont="1" applyFill="1" applyAlignment="1"/>
    <xf numFmtId="0" fontId="2" fillId="0" borderId="25" xfId="0" applyFont="1" applyFill="1" applyBorder="1" applyAlignment="1">
      <alignment horizontal="center" vertical="top" wrapText="1"/>
    </xf>
    <xf numFmtId="0" fontId="2" fillId="0" borderId="69" xfId="0" applyFont="1" applyFill="1" applyBorder="1" applyAlignment="1">
      <alignment vertical="top" wrapText="1"/>
    </xf>
    <xf numFmtId="49" fontId="2" fillId="0" borderId="56" xfId="0" applyNumberFormat="1" applyFont="1" applyFill="1" applyBorder="1" applyAlignment="1">
      <alignment horizontal="center" vertical="top" wrapText="1"/>
    </xf>
    <xf numFmtId="1" fontId="2" fillId="0" borderId="32" xfId="0" applyNumberFormat="1" applyFont="1" applyFill="1" applyBorder="1" applyAlignment="1">
      <alignment horizontal="center" vertical="top" wrapText="1"/>
    </xf>
    <xf numFmtId="1" fontId="2" fillId="0" borderId="106" xfId="0" applyNumberFormat="1" applyFont="1" applyFill="1" applyBorder="1" applyAlignment="1">
      <alignment horizontal="center" vertical="top" wrapText="1"/>
    </xf>
    <xf numFmtId="164" fontId="2" fillId="0" borderId="102" xfId="0" applyNumberFormat="1" applyFont="1" applyFill="1" applyBorder="1" applyAlignment="1">
      <alignment horizontal="center"/>
    </xf>
    <xf numFmtId="0" fontId="13" fillId="0" borderId="5" xfId="0" applyFont="1" applyFill="1" applyBorder="1" applyAlignment="1">
      <alignment wrapText="1"/>
    </xf>
    <xf numFmtId="1" fontId="2" fillId="0" borderId="62" xfId="0" applyNumberFormat="1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/>
    </xf>
    <xf numFmtId="1" fontId="15" fillId="0" borderId="102" xfId="0" applyNumberFormat="1" applyFont="1" applyFill="1" applyBorder="1" applyAlignment="1">
      <alignment horizontal="center"/>
    </xf>
    <xf numFmtId="1" fontId="19" fillId="0" borderId="108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vertical="center"/>
    </xf>
    <xf numFmtId="0" fontId="21" fillId="0" borderId="0" xfId="0" applyFont="1" applyFill="1" applyAlignment="1">
      <alignment wrapText="1"/>
    </xf>
    <xf numFmtId="0" fontId="2" fillId="0" borderId="66" xfId="0" applyFont="1" applyFill="1" applyBorder="1" applyAlignment="1">
      <alignment horizontal="left" vertical="top" wrapText="1"/>
    </xf>
    <xf numFmtId="0" fontId="13" fillId="0" borderId="0" xfId="0" applyFont="1" applyFill="1" applyAlignment="1">
      <alignment vertical="center"/>
    </xf>
    <xf numFmtId="49" fontId="2" fillId="0" borderId="108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center"/>
    </xf>
    <xf numFmtId="0" fontId="2" fillId="0" borderId="0" xfId="0" applyNumberFormat="1" applyFont="1" applyFill="1" applyBorder="1" applyAlignment="1">
      <alignment horizontal="center"/>
    </xf>
    <xf numFmtId="0" fontId="14" fillId="0" borderId="0" xfId="0" applyNumberFormat="1" applyFont="1" applyFill="1" applyAlignment="1">
      <alignment horizontal="center"/>
    </xf>
    <xf numFmtId="0" fontId="2" fillId="0" borderId="102" xfId="0" applyFont="1" applyFill="1" applyBorder="1" applyAlignment="1">
      <alignment horizontal="center"/>
    </xf>
    <xf numFmtId="0" fontId="14" fillId="0" borderId="101" xfId="0" applyFont="1" applyFill="1" applyBorder="1"/>
    <xf numFmtId="164" fontId="2" fillId="0" borderId="101" xfId="0" applyNumberFormat="1" applyFont="1" applyFill="1" applyBorder="1" applyAlignment="1">
      <alignment horizontal="center" vertical="top" wrapText="1"/>
    </xf>
    <xf numFmtId="0" fontId="2" fillId="0" borderId="101" xfId="0" applyFont="1" applyFill="1" applyBorder="1" applyAlignment="1">
      <alignment horizontal="center" vertical="top" wrapText="1"/>
    </xf>
    <xf numFmtId="0" fontId="2" fillId="0" borderId="108" xfId="0" applyFont="1" applyFill="1" applyBorder="1" applyAlignment="1">
      <alignment horizontal="center" wrapText="1"/>
    </xf>
    <xf numFmtId="1" fontId="2" fillId="0" borderId="108" xfId="0" applyNumberFormat="1" applyFont="1" applyFill="1" applyBorder="1" applyAlignment="1">
      <alignment wrapText="1"/>
    </xf>
    <xf numFmtId="0" fontId="2" fillId="0" borderId="106" xfId="0" applyFont="1" applyFill="1" applyBorder="1" applyAlignment="1">
      <alignment horizontal="left" wrapText="1"/>
    </xf>
    <xf numFmtId="0" fontId="9" fillId="0" borderId="5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wrapText="1"/>
    </xf>
    <xf numFmtId="3" fontId="14" fillId="0" borderId="108" xfId="0" applyNumberFormat="1" applyFont="1" applyFill="1" applyBorder="1" applyAlignment="1">
      <alignment horizontal="center" vertical="top"/>
    </xf>
    <xf numFmtId="1" fontId="14" fillId="0" borderId="96" xfId="0" applyNumberFormat="1" applyFont="1" applyFill="1" applyBorder="1" applyAlignment="1">
      <alignment horizontal="center"/>
    </xf>
    <xf numFmtId="1" fontId="2" fillId="0" borderId="38" xfId="0" applyNumberFormat="1" applyFont="1" applyFill="1" applyBorder="1" applyAlignment="1">
      <alignment horizontal="center"/>
    </xf>
    <xf numFmtId="0" fontId="9" fillId="0" borderId="0" xfId="0" applyFont="1" applyFill="1" applyAlignment="1"/>
    <xf numFmtId="1" fontId="2" fillId="0" borderId="92" xfId="0" applyNumberFormat="1" applyFont="1" applyFill="1" applyBorder="1" applyAlignment="1">
      <alignment horizontal="center" wrapText="1"/>
    </xf>
    <xf numFmtId="1" fontId="2" fillId="0" borderId="109" xfId="0" applyNumberFormat="1" applyFont="1" applyFill="1" applyBorder="1" applyAlignment="1">
      <alignment horizontal="center" wrapText="1"/>
    </xf>
    <xf numFmtId="0" fontId="4" fillId="0" borderId="107" xfId="0" applyFont="1" applyFill="1" applyBorder="1" applyAlignment="1">
      <alignment horizontal="center" wrapText="1"/>
    </xf>
    <xf numFmtId="0" fontId="22" fillId="0" borderId="0" xfId="0" applyFont="1" applyFill="1" applyAlignment="1">
      <alignment wrapText="1"/>
    </xf>
    <xf numFmtId="1" fontId="2" fillId="0" borderId="101" xfId="0" applyNumberFormat="1" applyFont="1" applyFill="1" applyBorder="1" applyAlignment="1">
      <alignment horizontal="center" wrapText="1"/>
    </xf>
    <xf numFmtId="1" fontId="7" fillId="0" borderId="108" xfId="0" applyNumberFormat="1" applyFont="1" applyFill="1" applyBorder="1" applyAlignment="1">
      <alignment horizontal="center"/>
    </xf>
    <xf numFmtId="0" fontId="2" fillId="0" borderId="92" xfId="0" applyFont="1" applyFill="1" applyBorder="1" applyAlignment="1">
      <alignment horizontal="center" wrapText="1"/>
    </xf>
    <xf numFmtId="0" fontId="14" fillId="0" borderId="92" xfId="0" applyFont="1" applyFill="1" applyBorder="1" applyAlignment="1">
      <alignment wrapText="1"/>
    </xf>
    <xf numFmtId="49" fontId="2" fillId="0" borderId="68" xfId="0" applyNumberFormat="1" applyFont="1" applyFill="1" applyBorder="1" applyAlignment="1">
      <alignment horizontal="center" wrapText="1"/>
    </xf>
    <xf numFmtId="1" fontId="2" fillId="0" borderId="68" xfId="0" applyNumberFormat="1" applyFont="1" applyFill="1" applyBorder="1" applyAlignment="1">
      <alignment horizontal="center" wrapText="1"/>
    </xf>
    <xf numFmtId="1" fontId="2" fillId="0" borderId="105" xfId="0" applyNumberFormat="1" applyFont="1" applyFill="1" applyBorder="1" applyAlignment="1">
      <alignment horizontal="center" wrapText="1"/>
    </xf>
    <xf numFmtId="1" fontId="7" fillId="0" borderId="92" xfId="0" applyNumberFormat="1" applyFont="1" applyFill="1" applyBorder="1" applyAlignment="1">
      <alignment horizontal="center" wrapText="1"/>
    </xf>
    <xf numFmtId="1" fontId="7" fillId="0" borderId="92" xfId="0" applyNumberFormat="1" applyFont="1" applyFill="1" applyBorder="1" applyAlignment="1">
      <alignment horizontal="center"/>
    </xf>
    <xf numFmtId="0" fontId="2" fillId="0" borderId="110" xfId="0" applyFont="1" applyFill="1" applyBorder="1" applyAlignment="1">
      <alignment horizontal="center" wrapText="1"/>
    </xf>
    <xf numFmtId="0" fontId="2" fillId="0" borderId="111" xfId="0" applyFont="1" applyFill="1" applyBorder="1" applyAlignment="1">
      <alignment horizontal="left" wrapText="1"/>
    </xf>
    <xf numFmtId="0" fontId="2" fillId="0" borderId="111" xfId="0" applyFont="1" applyFill="1" applyBorder="1" applyAlignment="1">
      <alignment horizontal="center" wrapText="1"/>
    </xf>
    <xf numFmtId="49" fontId="2" fillId="0" borderId="111" xfId="0" applyNumberFormat="1" applyFont="1" applyFill="1" applyBorder="1" applyAlignment="1">
      <alignment horizontal="center" wrapText="1"/>
    </xf>
    <xf numFmtId="1" fontId="2" fillId="0" borderId="111" xfId="0" applyNumberFormat="1" applyFont="1" applyFill="1" applyBorder="1" applyAlignment="1">
      <alignment horizontal="center" wrapText="1"/>
    </xf>
    <xf numFmtId="1" fontId="2" fillId="0" borderId="111" xfId="0" applyNumberFormat="1" applyFont="1" applyFill="1" applyBorder="1" applyAlignment="1">
      <alignment horizontal="center"/>
    </xf>
    <xf numFmtId="1" fontId="2" fillId="0" borderId="112" xfId="0" applyNumberFormat="1" applyFont="1" applyFill="1" applyBorder="1" applyAlignment="1">
      <alignment horizontal="center"/>
    </xf>
    <xf numFmtId="0" fontId="2" fillId="0" borderId="113" xfId="0" applyFont="1" applyFill="1" applyBorder="1" applyAlignment="1">
      <alignment horizontal="center" wrapText="1"/>
    </xf>
    <xf numFmtId="0" fontId="2" fillId="0" borderId="114" xfId="0" applyFont="1" applyFill="1" applyBorder="1" applyAlignment="1">
      <alignment horizontal="left" wrapText="1"/>
    </xf>
    <xf numFmtId="0" fontId="2" fillId="0" borderId="114" xfId="0" applyFont="1" applyFill="1" applyBorder="1" applyAlignment="1">
      <alignment horizontal="center" wrapText="1"/>
    </xf>
    <xf numFmtId="49" fontId="2" fillId="0" borderId="114" xfId="0" applyNumberFormat="1" applyFont="1" applyFill="1" applyBorder="1" applyAlignment="1">
      <alignment horizontal="center" wrapText="1"/>
    </xf>
    <xf numFmtId="1" fontId="2" fillId="0" borderId="114" xfId="0" applyNumberFormat="1" applyFont="1" applyFill="1" applyBorder="1" applyAlignment="1">
      <alignment horizontal="center"/>
    </xf>
    <xf numFmtId="1" fontId="2" fillId="0" borderId="114" xfId="0" applyNumberFormat="1" applyFont="1" applyFill="1" applyBorder="1" applyAlignment="1">
      <alignment horizontal="center" wrapText="1"/>
    </xf>
    <xf numFmtId="1" fontId="2" fillId="0" borderId="115" xfId="0" applyNumberFormat="1" applyFont="1" applyFill="1" applyBorder="1" applyAlignment="1">
      <alignment horizontal="center"/>
    </xf>
    <xf numFmtId="0" fontId="22" fillId="0" borderId="51" xfId="0" applyFont="1" applyFill="1" applyBorder="1" applyAlignment="1">
      <alignment vertical="center"/>
    </xf>
    <xf numFmtId="0" fontId="14" fillId="0" borderId="102" xfId="0" applyFont="1" applyFill="1" applyBorder="1" applyAlignment="1">
      <alignment horizontal="center"/>
    </xf>
    <xf numFmtId="0" fontId="15" fillId="0" borderId="116" xfId="0" applyFont="1" applyFill="1" applyBorder="1" applyAlignment="1">
      <alignment horizontal="center" vertical="top" wrapText="1"/>
    </xf>
    <xf numFmtId="0" fontId="15" fillId="0" borderId="97" xfId="0" applyFont="1" applyFill="1" applyBorder="1" applyAlignment="1">
      <alignment horizontal="center" vertical="top" wrapText="1"/>
    </xf>
    <xf numFmtId="3" fontId="15" fillId="0" borderId="102" xfId="0" applyNumberFormat="1" applyFont="1" applyFill="1" applyBorder="1" applyAlignment="1">
      <alignment horizontal="left" vertical="top"/>
    </xf>
    <xf numFmtId="1" fontId="15" fillId="0" borderId="102" xfId="0" applyNumberFormat="1" applyFont="1" applyFill="1" applyBorder="1" applyAlignment="1">
      <alignment horizontal="center" wrapText="1"/>
    </xf>
    <xf numFmtId="1" fontId="2" fillId="0" borderId="97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wrapText="1"/>
    </xf>
    <xf numFmtId="0" fontId="23" fillId="0" borderId="0" xfId="0" applyFont="1" applyFill="1" applyAlignment="1">
      <alignment vertical="center"/>
    </xf>
    <xf numFmtId="0" fontId="25" fillId="0" borderId="0" xfId="0" applyFont="1" applyFill="1"/>
    <xf numFmtId="0" fontId="23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24" fillId="0" borderId="0" xfId="0" applyFont="1" applyFill="1" applyAlignment="1">
      <alignment wrapText="1"/>
    </xf>
    <xf numFmtId="0" fontId="24" fillId="0" borderId="0" xfId="0" applyFont="1" applyFill="1"/>
    <xf numFmtId="0" fontId="24" fillId="0" borderId="0" xfId="0" applyFont="1" applyFill="1" applyAlignment="1"/>
    <xf numFmtId="1" fontId="24" fillId="0" borderId="0" xfId="0" applyNumberFormat="1" applyFont="1" applyFill="1" applyAlignment="1">
      <alignment horizontal="left"/>
    </xf>
    <xf numFmtId="1" fontId="24" fillId="0" borderId="0" xfId="0" applyNumberFormat="1" applyFont="1" applyFill="1" applyAlignment="1">
      <alignment horizontal="left" wrapText="1"/>
    </xf>
    <xf numFmtId="0" fontId="11" fillId="0" borderId="0" xfId="0" applyFont="1" applyFill="1" applyAlignment="1">
      <alignment horizontal="center" wrapText="1"/>
    </xf>
    <xf numFmtId="0" fontId="2" fillId="0" borderId="108" xfId="0" applyFont="1" applyFill="1" applyBorder="1" applyAlignment="1">
      <alignment wrapText="1"/>
    </xf>
    <xf numFmtId="49" fontId="2" fillId="0" borderId="106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vertical="center"/>
    </xf>
    <xf numFmtId="0" fontId="14" fillId="0" borderId="101" xfId="0" applyFont="1" applyFill="1" applyBorder="1" applyAlignment="1">
      <alignment wrapText="1"/>
    </xf>
    <xf numFmtId="1" fontId="2" fillId="0" borderId="101" xfId="0" applyNumberFormat="1" applyFont="1" applyFill="1" applyBorder="1" applyAlignment="1">
      <alignment horizontal="center"/>
    </xf>
    <xf numFmtId="1" fontId="2" fillId="0" borderId="104" xfId="0" applyNumberFormat="1" applyFont="1" applyFill="1" applyBorder="1" applyAlignment="1">
      <alignment horizontal="center"/>
    </xf>
    <xf numFmtId="1" fontId="2" fillId="0" borderId="68" xfId="0" applyNumberFormat="1" applyFont="1" applyFill="1" applyBorder="1" applyAlignment="1">
      <alignment horizontal="center"/>
    </xf>
    <xf numFmtId="1" fontId="2" fillId="0" borderId="107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16" fillId="0" borderId="101" xfId="0" applyFont="1" applyFill="1" applyBorder="1" applyAlignment="1">
      <alignment vertical="center"/>
    </xf>
    <xf numFmtId="0" fontId="16" fillId="0" borderId="104" xfId="0" applyFont="1" applyFill="1" applyBorder="1" applyAlignment="1">
      <alignment vertical="center"/>
    </xf>
    <xf numFmtId="0" fontId="16" fillId="0" borderId="106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right" wrapText="1"/>
    </xf>
    <xf numFmtId="1" fontId="26" fillId="0" borderId="0" xfId="0" applyNumberFormat="1" applyFont="1" applyFill="1" applyAlignment="1">
      <alignment horizontal="left" vertical="center" wrapText="1"/>
    </xf>
    <xf numFmtId="3" fontId="27" fillId="0" borderId="0" xfId="0" applyNumberFormat="1" applyFont="1" applyFill="1" applyAlignment="1">
      <alignment horizontal="center"/>
    </xf>
    <xf numFmtId="0" fontId="2" fillId="0" borderId="106" xfId="0" applyFont="1" applyFill="1" applyBorder="1" applyAlignment="1">
      <alignment horizontal="center" wrapText="1"/>
    </xf>
    <xf numFmtId="0" fontId="2" fillId="0" borderId="104" xfId="0" applyFont="1" applyFill="1" applyBorder="1" applyAlignment="1">
      <alignment horizontal="center" wrapText="1"/>
    </xf>
    <xf numFmtId="0" fontId="2" fillId="0" borderId="92" xfId="0" applyFont="1" applyFill="1" applyBorder="1"/>
    <xf numFmtId="0" fontId="5" fillId="0" borderId="108" xfId="0" applyFont="1" applyFill="1" applyBorder="1" applyAlignment="1">
      <alignment vertical="center" wrapText="1"/>
    </xf>
    <xf numFmtId="1" fontId="2" fillId="0" borderId="106" xfId="0" applyNumberFormat="1" applyFont="1" applyFill="1" applyBorder="1" applyAlignment="1">
      <alignment horizontal="center" wrapText="1"/>
    </xf>
    <xf numFmtId="1" fontId="2" fillId="0" borderId="106" xfId="0" applyNumberFormat="1" applyFont="1" applyFill="1" applyBorder="1" applyAlignment="1">
      <alignment horizontal="center" wrapText="1"/>
    </xf>
    <xf numFmtId="1" fontId="2" fillId="0" borderId="68" xfId="0" applyNumberFormat="1" applyFont="1" applyFill="1" applyBorder="1" applyAlignment="1">
      <alignment horizontal="center" wrapText="1"/>
    </xf>
    <xf numFmtId="1" fontId="2" fillId="0" borderId="105" xfId="0" applyNumberFormat="1" applyFont="1" applyFill="1" applyBorder="1" applyAlignment="1">
      <alignment horizontal="center" wrapText="1"/>
    </xf>
    <xf numFmtId="1" fontId="2" fillId="0" borderId="70" xfId="0" applyNumberFormat="1" applyFont="1" applyFill="1" applyBorder="1" applyAlignment="1">
      <alignment horizontal="center" vertical="center"/>
    </xf>
    <xf numFmtId="1" fontId="2" fillId="0" borderId="4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5" fillId="0" borderId="88" xfId="0" applyFont="1" applyFill="1" applyBorder="1" applyAlignment="1">
      <alignment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1" fontId="2" fillId="0" borderId="20" xfId="0" applyNumberFormat="1" applyFont="1" applyFill="1" applyBorder="1" applyAlignment="1">
      <alignment horizontal="center" vertical="center" wrapText="1"/>
    </xf>
    <xf numFmtId="1" fontId="16" fillId="0" borderId="38" xfId="0" applyNumberFormat="1" applyFont="1" applyFill="1" applyBorder="1" applyAlignment="1">
      <alignment horizontal="center" wrapText="1"/>
    </xf>
    <xf numFmtId="164" fontId="11" fillId="0" borderId="23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3" fontId="2" fillId="0" borderId="37" xfId="0" applyNumberFormat="1" applyFont="1" applyFill="1" applyBorder="1"/>
    <xf numFmtId="0" fontId="2" fillId="0" borderId="30" xfId="0" applyFont="1" applyFill="1" applyBorder="1" applyAlignment="1">
      <alignment horizontal="center"/>
    </xf>
    <xf numFmtId="49" fontId="2" fillId="0" borderId="108" xfId="0" applyNumberFormat="1" applyFont="1" applyFill="1" applyBorder="1" applyAlignment="1">
      <alignment horizontal="center" vertical="center"/>
    </xf>
    <xf numFmtId="0" fontId="2" fillId="0" borderId="79" xfId="0" applyFont="1" applyFill="1" applyBorder="1" applyAlignment="1">
      <alignment horizontal="center"/>
    </xf>
    <xf numFmtId="0" fontId="2" fillId="0" borderId="108" xfId="0" applyFont="1" applyFill="1" applyBorder="1" applyAlignment="1"/>
    <xf numFmtId="0" fontId="2" fillId="0" borderId="108" xfId="0" applyNumberFormat="1" applyFont="1" applyFill="1" applyBorder="1" applyAlignment="1">
      <alignment horizontal="center"/>
    </xf>
    <xf numFmtId="49" fontId="2" fillId="0" borderId="108" xfId="0" applyNumberFormat="1" applyFont="1" applyFill="1" applyBorder="1" applyAlignment="1">
      <alignment horizontal="center"/>
    </xf>
    <xf numFmtId="0" fontId="2" fillId="0" borderId="108" xfId="0" applyFont="1" applyFill="1" applyBorder="1" applyAlignment="1">
      <alignment horizontal="center" vertical="center" wrapText="1"/>
    </xf>
    <xf numFmtId="0" fontId="2" fillId="0" borderId="108" xfId="0" applyNumberFormat="1" applyFont="1" applyFill="1" applyBorder="1" applyAlignment="1">
      <alignment horizontal="center" vertical="center" wrapText="1"/>
    </xf>
    <xf numFmtId="49" fontId="2" fillId="0" borderId="108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wrapText="1"/>
    </xf>
    <xf numFmtId="0" fontId="3" fillId="2" borderId="6" xfId="0" applyFont="1" applyFill="1" applyBorder="1" applyAlignment="1">
      <alignment horizontal="center" wrapText="1"/>
    </xf>
    <xf numFmtId="0" fontId="3" fillId="2" borderId="55" xfId="0" applyFont="1" applyFill="1" applyBorder="1" applyAlignment="1">
      <alignment horizontal="left" wrapText="1"/>
    </xf>
    <xf numFmtId="49" fontId="3" fillId="2" borderId="24" xfId="0" applyNumberFormat="1" applyFont="1" applyFill="1" applyBorder="1" applyAlignment="1">
      <alignment horizontal="center" wrapText="1"/>
    </xf>
    <xf numFmtId="1" fontId="3" fillId="2" borderId="8" xfId="0" applyNumberFormat="1" applyFont="1" applyFill="1" applyBorder="1" applyAlignment="1">
      <alignment horizontal="center" wrapText="1"/>
    </xf>
    <xf numFmtId="165" fontId="3" fillId="2" borderId="17" xfId="0" applyNumberFormat="1" applyFont="1" applyFill="1" applyBorder="1" applyAlignment="1">
      <alignment horizontal="center" wrapText="1"/>
    </xf>
    <xf numFmtId="0" fontId="17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3" fillId="2" borderId="108" xfId="0" applyFont="1" applyFill="1" applyBorder="1" applyAlignment="1">
      <alignment wrapText="1"/>
    </xf>
    <xf numFmtId="1" fontId="3" fillId="2" borderId="108" xfId="0" applyNumberFormat="1" applyFont="1" applyFill="1" applyBorder="1" applyAlignment="1">
      <alignment horizontal="center" wrapText="1"/>
    </xf>
    <xf numFmtId="0" fontId="2" fillId="2" borderId="88" xfId="0" applyFont="1" applyFill="1" applyBorder="1" applyAlignment="1">
      <alignment wrapText="1"/>
    </xf>
    <xf numFmtId="0" fontId="2" fillId="2" borderId="108" xfId="0" applyFont="1" applyFill="1" applyBorder="1"/>
    <xf numFmtId="0" fontId="2" fillId="2" borderId="0" xfId="0" applyFont="1" applyFill="1" applyBorder="1"/>
    <xf numFmtId="0" fontId="2" fillId="0" borderId="101" xfId="0" applyFont="1" applyFill="1" applyBorder="1" applyAlignment="1">
      <alignment horizontal="center" wrapText="1"/>
    </xf>
    <xf numFmtId="1" fontId="2" fillId="0" borderId="105" xfId="0" applyNumberFormat="1" applyFont="1" applyFill="1" applyBorder="1" applyAlignment="1">
      <alignment horizontal="center"/>
    </xf>
    <xf numFmtId="1" fontId="11" fillId="0" borderId="105" xfId="0" applyNumberFormat="1" applyFont="1" applyFill="1" applyBorder="1" applyAlignment="1">
      <alignment horizontal="center"/>
    </xf>
    <xf numFmtId="1" fontId="11" fillId="0" borderId="92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2" fillId="0" borderId="92" xfId="0" applyFont="1" applyFill="1" applyBorder="1" applyAlignment="1">
      <alignment wrapText="1"/>
    </xf>
    <xf numFmtId="49" fontId="2" fillId="0" borderId="92" xfId="0" applyNumberFormat="1" applyFont="1" applyFill="1" applyBorder="1" applyAlignment="1">
      <alignment horizontal="center" wrapText="1"/>
    </xf>
    <xf numFmtId="0" fontId="2" fillId="0" borderId="68" xfId="0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vertical="center"/>
    </xf>
    <xf numFmtId="1" fontId="24" fillId="0" borderId="0" xfId="0" applyNumberFormat="1" applyFont="1" applyFill="1" applyBorder="1" applyAlignment="1">
      <alignment horizontal="left" wrapText="1"/>
    </xf>
    <xf numFmtId="0" fontId="24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horizontal="left" vertical="top"/>
    </xf>
    <xf numFmtId="3" fontId="27" fillId="0" borderId="0" xfId="0" applyNumberFormat="1" applyFont="1" applyFill="1" applyBorder="1" applyAlignment="1">
      <alignment horizontal="center"/>
    </xf>
    <xf numFmtId="0" fontId="2" fillId="0" borderId="92" xfId="0" applyFont="1" applyFill="1" applyBorder="1" applyAlignment="1">
      <alignment horizontal="left"/>
    </xf>
    <xf numFmtId="0" fontId="16" fillId="0" borderId="68" xfId="0" applyFont="1" applyFill="1" applyBorder="1" applyAlignment="1">
      <alignment horizontal="center" vertical="top" wrapText="1"/>
    </xf>
    <xf numFmtId="0" fontId="2" fillId="0" borderId="105" xfId="0" applyFont="1" applyFill="1" applyBorder="1" applyAlignment="1">
      <alignment horizontal="left" vertical="top" wrapText="1"/>
    </xf>
    <xf numFmtId="3" fontId="14" fillId="0" borderId="92" xfId="0" applyNumberFormat="1" applyFont="1" applyFill="1" applyBorder="1" applyAlignment="1">
      <alignment horizontal="center" vertical="top"/>
    </xf>
    <xf numFmtId="1" fontId="14" fillId="0" borderId="92" xfId="0" applyNumberFormat="1" applyFont="1" applyFill="1" applyBorder="1" applyAlignment="1">
      <alignment horizontal="center" wrapText="1"/>
    </xf>
    <xf numFmtId="1" fontId="2" fillId="0" borderId="92" xfId="0" applyNumberFormat="1" applyFont="1" applyFill="1" applyBorder="1" applyAlignment="1">
      <alignment horizontal="left" wrapText="1"/>
    </xf>
    <xf numFmtId="1" fontId="2" fillId="0" borderId="68" xfId="0" applyNumberFormat="1" applyFont="1" applyFill="1" applyBorder="1" applyAlignment="1">
      <alignment horizontal="left" wrapText="1"/>
    </xf>
    <xf numFmtId="1" fontId="2" fillId="0" borderId="107" xfId="0" applyNumberFormat="1" applyFont="1" applyFill="1" applyBorder="1" applyAlignment="1">
      <alignment horizontal="left"/>
    </xf>
    <xf numFmtId="1" fontId="2" fillId="0" borderId="95" xfId="0" applyNumberFormat="1" applyFont="1" applyFill="1" applyBorder="1" applyAlignment="1">
      <alignment horizontal="left"/>
    </xf>
    <xf numFmtId="1" fontId="15" fillId="0" borderId="121" xfId="0" applyNumberFormat="1" applyFont="1" applyFill="1" applyBorder="1" applyAlignment="1">
      <alignment horizontal="center" vertical="top" wrapText="1"/>
    </xf>
    <xf numFmtId="1" fontId="16" fillId="0" borderId="121" xfId="0" applyNumberFormat="1" applyFont="1" applyFill="1" applyBorder="1" applyAlignment="1">
      <alignment horizontal="center" vertical="top" wrapText="1"/>
    </xf>
    <xf numFmtId="1" fontId="15" fillId="0" borderId="121" xfId="0" applyNumberFormat="1" applyFont="1" applyFill="1" applyBorder="1" applyAlignment="1">
      <alignment horizontal="center"/>
    </xf>
    <xf numFmtId="1" fontId="15" fillId="0" borderId="122" xfId="0" applyNumberFormat="1" applyFont="1" applyFill="1" applyBorder="1" applyAlignment="1">
      <alignment horizontal="center"/>
    </xf>
    <xf numFmtId="0" fontId="2" fillId="0" borderId="123" xfId="0" applyFont="1" applyFill="1" applyBorder="1" applyAlignment="1">
      <alignment horizontal="center" wrapText="1"/>
    </xf>
    <xf numFmtId="0" fontId="2" fillId="0" borderId="92" xfId="0" applyFont="1" applyFill="1" applyBorder="1" applyAlignment="1">
      <alignment horizontal="left" wrapText="1"/>
    </xf>
    <xf numFmtId="1" fontId="2" fillId="0" borderId="124" xfId="0" applyNumberFormat="1" applyFont="1" applyFill="1" applyBorder="1" applyAlignment="1">
      <alignment horizontal="center"/>
    </xf>
    <xf numFmtId="0" fontId="2" fillId="0" borderId="125" xfId="0" applyFont="1" applyFill="1" applyBorder="1" applyAlignment="1">
      <alignment horizontal="center" wrapText="1"/>
    </xf>
    <xf numFmtId="0" fontId="2" fillId="0" borderId="108" xfId="0" applyFont="1" applyFill="1" applyBorder="1" applyAlignment="1">
      <alignment horizontal="left" wrapText="1"/>
    </xf>
    <xf numFmtId="1" fontId="2" fillId="0" borderId="126" xfId="0" applyNumberFormat="1" applyFont="1" applyFill="1" applyBorder="1" applyAlignment="1">
      <alignment horizontal="center"/>
    </xf>
    <xf numFmtId="0" fontId="2" fillId="0" borderId="127" xfId="0" applyFont="1" applyFill="1" applyBorder="1" applyAlignment="1">
      <alignment horizontal="center" wrapText="1"/>
    </xf>
    <xf numFmtId="0" fontId="2" fillId="0" borderId="102" xfId="0" applyFont="1" applyFill="1" applyBorder="1" applyAlignment="1">
      <alignment horizontal="left" wrapText="1"/>
    </xf>
    <xf numFmtId="1" fontId="2" fillId="0" borderId="128" xfId="0" applyNumberFormat="1" applyFont="1" applyFill="1" applyBorder="1" applyAlignment="1">
      <alignment horizontal="center"/>
    </xf>
    <xf numFmtId="3" fontId="2" fillId="0" borderId="91" xfId="0" applyNumberFormat="1" applyFont="1" applyFill="1" applyBorder="1" applyAlignment="1">
      <alignment horizontal="center" wrapText="1"/>
    </xf>
    <xf numFmtId="3" fontId="2" fillId="0" borderId="15" xfId="0" applyNumberFormat="1" applyFont="1" applyFill="1" applyBorder="1" applyAlignment="1">
      <alignment horizontal="center" wrapText="1"/>
    </xf>
    <xf numFmtId="164" fontId="2" fillId="0" borderId="49" xfId="0" applyNumberFormat="1" applyFont="1" applyFill="1" applyBorder="1" applyAlignment="1">
      <alignment horizontal="center" vertical="top" wrapText="1"/>
    </xf>
    <xf numFmtId="0" fontId="2" fillId="0" borderId="34" xfId="0" applyFont="1" applyFill="1" applyBorder="1" applyAlignment="1">
      <alignment horizontal="center" vertical="top" wrapText="1"/>
    </xf>
    <xf numFmtId="164" fontId="2" fillId="0" borderId="29" xfId="0" applyNumberFormat="1" applyFont="1" applyFill="1" applyBorder="1" applyAlignment="1">
      <alignment horizontal="center" vertical="top" wrapText="1"/>
    </xf>
    <xf numFmtId="0" fontId="2" fillId="0" borderId="101" xfId="0" applyFont="1" applyFill="1" applyBorder="1" applyAlignment="1">
      <alignment horizontal="center" vertical="top" wrapText="1"/>
    </xf>
    <xf numFmtId="164" fontId="2" fillId="0" borderId="106" xfId="0" applyNumberFormat="1" applyFont="1" applyFill="1" applyBorder="1" applyAlignment="1">
      <alignment horizontal="center" vertical="top" wrapText="1"/>
    </xf>
    <xf numFmtId="164" fontId="2" fillId="0" borderId="101" xfId="0" applyNumberFormat="1" applyFont="1" applyFill="1" applyBorder="1" applyAlignment="1">
      <alignment horizontal="center" vertical="top" wrapText="1"/>
    </xf>
    <xf numFmtId="0" fontId="2" fillId="0" borderId="104" xfId="0" applyFont="1" applyFill="1" applyBorder="1" applyAlignment="1">
      <alignment horizontal="center" vertical="top" wrapText="1"/>
    </xf>
    <xf numFmtId="164" fontId="3" fillId="0" borderId="71" xfId="0" applyNumberFormat="1" applyFont="1" applyFill="1" applyBorder="1" applyAlignment="1">
      <alignment horizontal="center" wrapText="1"/>
    </xf>
    <xf numFmtId="164" fontId="3" fillId="0" borderId="57" xfId="0" applyNumberFormat="1" applyFont="1" applyFill="1" applyBorder="1" applyAlignment="1">
      <alignment horizontal="center" wrapText="1"/>
    </xf>
    <xf numFmtId="49" fontId="3" fillId="0" borderId="10" xfId="0" applyNumberFormat="1" applyFont="1" applyFill="1" applyBorder="1" applyAlignment="1">
      <alignment horizontal="center" wrapText="1"/>
    </xf>
    <xf numFmtId="3" fontId="3" fillId="0" borderId="91" xfId="0" applyNumberFormat="1" applyFont="1" applyFill="1" applyBorder="1" applyAlignment="1">
      <alignment horizontal="center" wrapText="1"/>
    </xf>
    <xf numFmtId="3" fontId="3" fillId="0" borderId="15" xfId="0" applyNumberFormat="1" applyFont="1" applyFill="1" applyBorder="1" applyAlignment="1">
      <alignment horizontal="center" wrapText="1"/>
    </xf>
    <xf numFmtId="164" fontId="3" fillId="0" borderId="49" xfId="0" applyNumberFormat="1" applyFont="1" applyFill="1" applyBorder="1" applyAlignment="1">
      <alignment horizontal="center" vertical="top" wrapText="1"/>
    </xf>
    <xf numFmtId="0" fontId="3" fillId="0" borderId="34" xfId="0" applyFont="1" applyFill="1" applyBorder="1" applyAlignment="1">
      <alignment horizontal="center" vertical="top" wrapText="1"/>
    </xf>
    <xf numFmtId="164" fontId="3" fillId="0" borderId="29" xfId="0" applyNumberFormat="1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top" wrapText="1"/>
    </xf>
    <xf numFmtId="0" fontId="15" fillId="0" borderId="117" xfId="0" applyFont="1" applyFill="1" applyBorder="1" applyAlignment="1">
      <alignment horizontal="left" vertical="top"/>
    </xf>
    <xf numFmtId="0" fontId="15" fillId="0" borderId="118" xfId="0" applyFont="1" applyFill="1" applyBorder="1" applyAlignment="1">
      <alignment horizontal="left" vertical="top"/>
    </xf>
    <xf numFmtId="0" fontId="15" fillId="0" borderId="119" xfId="0" applyFont="1" applyFill="1" applyBorder="1" applyAlignment="1">
      <alignment horizontal="left" vertical="top"/>
    </xf>
    <xf numFmtId="1" fontId="15" fillId="0" borderId="120" xfId="0" applyNumberFormat="1" applyFont="1" applyFill="1" applyBorder="1" applyAlignment="1">
      <alignment horizontal="center" vertical="top" wrapText="1"/>
    </xf>
    <xf numFmtId="1" fontId="15" fillId="0" borderId="118" xfId="0" applyNumberFormat="1" applyFont="1" applyFill="1" applyBorder="1" applyAlignment="1">
      <alignment horizontal="center" vertical="top" wrapText="1"/>
    </xf>
    <xf numFmtId="1" fontId="15" fillId="0" borderId="119" xfId="0" applyNumberFormat="1" applyFont="1" applyFill="1" applyBorder="1" applyAlignment="1">
      <alignment horizontal="center" vertical="top" wrapText="1"/>
    </xf>
    <xf numFmtId="1" fontId="2" fillId="0" borderId="41" xfId="0" applyNumberFormat="1" applyFont="1" applyFill="1" applyBorder="1" applyAlignment="1">
      <alignment horizontal="center" wrapText="1"/>
    </xf>
    <xf numFmtId="1" fontId="2" fillId="0" borderId="31" xfId="0" applyNumberFormat="1" applyFont="1" applyFill="1" applyBorder="1" applyAlignment="1">
      <alignment horizontal="center" wrapText="1"/>
    </xf>
    <xf numFmtId="1" fontId="2" fillId="0" borderId="74" xfId="0" applyNumberFormat="1" applyFont="1" applyFill="1" applyBorder="1" applyAlignment="1">
      <alignment horizontal="center" wrapText="1"/>
    </xf>
    <xf numFmtId="1" fontId="2" fillId="0" borderId="106" xfId="0" applyNumberFormat="1" applyFont="1" applyFill="1" applyBorder="1" applyAlignment="1">
      <alignment horizontal="center" wrapText="1"/>
    </xf>
    <xf numFmtId="1" fontId="2" fillId="0" borderId="101" xfId="0" applyNumberFormat="1" applyFont="1" applyFill="1" applyBorder="1" applyAlignment="1">
      <alignment horizontal="center" wrapText="1"/>
    </xf>
    <xf numFmtId="1" fontId="2" fillId="0" borderId="104" xfId="0" applyNumberFormat="1" applyFont="1" applyFill="1" applyBorder="1" applyAlignment="1">
      <alignment horizontal="center" wrapText="1"/>
    </xf>
    <xf numFmtId="0" fontId="2" fillId="0" borderId="27" xfId="0" applyFont="1" applyFill="1" applyBorder="1" applyAlignment="1">
      <alignment horizontal="center" vertical="top" wrapText="1"/>
    </xf>
    <xf numFmtId="0" fontId="16" fillId="0" borderId="72" xfId="0" applyFont="1" applyFill="1" applyBorder="1" applyAlignment="1">
      <alignment horizontal="center" vertical="top" wrapText="1"/>
    </xf>
    <xf numFmtId="0" fontId="16" fillId="0" borderId="54" xfId="0" applyFont="1" applyFill="1" applyBorder="1" applyAlignment="1">
      <alignment horizontal="center" vertical="top" wrapText="1"/>
    </xf>
    <xf numFmtId="3" fontId="16" fillId="0" borderId="7" xfId="0" applyNumberFormat="1" applyFont="1" applyFill="1" applyBorder="1" applyAlignment="1">
      <alignment horizontal="center" vertical="top" wrapText="1"/>
    </xf>
    <xf numFmtId="0" fontId="15" fillId="0" borderId="84" xfId="0" applyFont="1" applyFill="1" applyBorder="1" applyAlignment="1">
      <alignment horizontal="center" vertical="top" wrapText="1"/>
    </xf>
    <xf numFmtId="0" fontId="15" fillId="0" borderId="99" xfId="0" applyFont="1" applyFill="1" applyBorder="1" applyAlignment="1">
      <alignment horizontal="center" vertical="top" wrapText="1"/>
    </xf>
    <xf numFmtId="3" fontId="15" fillId="0" borderId="45" xfId="0" applyNumberFormat="1" applyFont="1" applyFill="1" applyBorder="1" applyAlignment="1">
      <alignment horizontal="center" vertical="top" wrapText="1"/>
    </xf>
    <xf numFmtId="1" fontId="15" fillId="0" borderId="13" xfId="0" applyNumberFormat="1" applyFont="1" applyFill="1" applyBorder="1" applyAlignment="1">
      <alignment horizontal="center" vertical="top" wrapText="1"/>
    </xf>
    <xf numFmtId="1" fontId="15" fillId="0" borderId="21" xfId="0" applyNumberFormat="1" applyFont="1" applyFill="1" applyBorder="1" applyAlignment="1">
      <alignment horizontal="center" vertical="top" wrapText="1"/>
    </xf>
    <xf numFmtId="1" fontId="15" fillId="0" borderId="64" xfId="0" applyNumberFormat="1" applyFont="1" applyFill="1" applyBorder="1" applyAlignment="1">
      <alignment horizontal="center" vertical="top" wrapText="1"/>
    </xf>
    <xf numFmtId="164" fontId="3" fillId="0" borderId="61" xfId="0" applyNumberFormat="1" applyFont="1" applyFill="1" applyBorder="1" applyAlignment="1">
      <alignment horizontal="center" wrapText="1"/>
    </xf>
    <xf numFmtId="1" fontId="4" fillId="0" borderId="13" xfId="0" applyNumberFormat="1" applyFont="1" applyFill="1" applyBorder="1" applyAlignment="1">
      <alignment horizontal="center" vertical="top" wrapText="1"/>
    </xf>
    <xf numFmtId="1" fontId="4" fillId="0" borderId="21" xfId="0" applyNumberFormat="1" applyFont="1" applyFill="1" applyBorder="1" applyAlignment="1">
      <alignment horizontal="center" vertical="top" wrapText="1"/>
    </xf>
    <xf numFmtId="1" fontId="4" fillId="0" borderId="64" xfId="0" applyNumberFormat="1" applyFont="1" applyFill="1" applyBorder="1" applyAlignment="1">
      <alignment horizontal="center" vertical="top" wrapText="1"/>
    </xf>
    <xf numFmtId="1" fontId="3" fillId="0" borderId="41" xfId="0" applyNumberFormat="1" applyFont="1" applyFill="1" applyBorder="1" applyAlignment="1">
      <alignment horizontal="center" wrapText="1"/>
    </xf>
    <xf numFmtId="1" fontId="3" fillId="0" borderId="31" xfId="0" applyNumberFormat="1" applyFont="1" applyFill="1" applyBorder="1" applyAlignment="1">
      <alignment horizontal="center" wrapText="1"/>
    </xf>
    <xf numFmtId="1" fontId="3" fillId="0" borderId="74" xfId="0" applyNumberFormat="1" applyFont="1" applyFill="1" applyBorder="1" applyAlignment="1">
      <alignment horizontal="center" wrapText="1"/>
    </xf>
    <xf numFmtId="0" fontId="4" fillId="0" borderId="84" xfId="0" applyFont="1" applyFill="1" applyBorder="1" applyAlignment="1">
      <alignment horizontal="center" vertical="top" wrapText="1"/>
    </xf>
    <xf numFmtId="0" fontId="4" fillId="0" borderId="99" xfId="0" applyFont="1" applyFill="1" applyBorder="1" applyAlignment="1">
      <alignment horizontal="center" vertical="top" wrapText="1"/>
    </xf>
    <xf numFmtId="3" fontId="4" fillId="0" borderId="45" xfId="0" applyNumberFormat="1" applyFont="1" applyFill="1" applyBorder="1" applyAlignment="1">
      <alignment horizontal="center" vertical="top" wrapText="1"/>
    </xf>
    <xf numFmtId="1" fontId="4" fillId="0" borderId="82" xfId="0" applyNumberFormat="1" applyFont="1" applyFill="1" applyBorder="1" applyAlignment="1">
      <alignment horizontal="center" vertical="top" wrapText="1"/>
    </xf>
    <xf numFmtId="0" fontId="12" fillId="0" borderId="72" xfId="0" applyFont="1" applyFill="1" applyBorder="1" applyAlignment="1">
      <alignment horizontal="center" vertical="top"/>
    </xf>
    <xf numFmtId="0" fontId="12" fillId="0" borderId="54" xfId="0" applyFont="1" applyFill="1" applyBorder="1" applyAlignment="1">
      <alignment horizontal="center" vertical="top"/>
    </xf>
    <xf numFmtId="3" fontId="12" fillId="0" borderId="7" xfId="0" applyNumberFormat="1" applyFont="1" applyFill="1" applyBorder="1" applyAlignment="1">
      <alignment horizontal="center" vertical="top"/>
    </xf>
    <xf numFmtId="1" fontId="2" fillId="0" borderId="68" xfId="0" applyNumberFormat="1" applyFont="1" applyFill="1" applyBorder="1" applyAlignment="1">
      <alignment horizontal="center" wrapText="1"/>
    </xf>
    <xf numFmtId="1" fontId="2" fillId="0" borderId="105" xfId="0" applyNumberFormat="1" applyFont="1" applyFill="1" applyBorder="1" applyAlignment="1">
      <alignment horizontal="center" wrapText="1"/>
    </xf>
    <xf numFmtId="0" fontId="16" fillId="0" borderId="106" xfId="0" applyFont="1" applyFill="1" applyBorder="1" applyAlignment="1">
      <alignment horizontal="center" vertical="top" wrapText="1"/>
    </xf>
    <xf numFmtId="0" fontId="16" fillId="0" borderId="101" xfId="0" applyFont="1" applyFill="1" applyBorder="1" applyAlignment="1">
      <alignment horizontal="center" vertical="top" wrapText="1"/>
    </xf>
    <xf numFmtId="0" fontId="16" fillId="0" borderId="104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42</xdr:row>
      <xdr:rowOff>0</xdr:rowOff>
    </xdr:to>
    <xdr:sp macro="" textlink="">
      <xdr:nvSpPr>
        <xdr:cNvPr id="5123" name="Rectangle 3" hidden="1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53340</xdr:colOff>
      <xdr:row>42</xdr:row>
      <xdr:rowOff>0</xdr:rowOff>
    </xdr:to>
    <xdr:sp macro="" textlink="">
      <xdr:nvSpPr>
        <xdr:cNvPr id="2" name="Rectangle 3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53340</xdr:colOff>
      <xdr:row>42</xdr:row>
      <xdr:rowOff>0</xdr:rowOff>
    </xdr:to>
    <xdr:sp macro="" textlink="">
      <xdr:nvSpPr>
        <xdr:cNvPr id="3" name="Rectangle 3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53340</xdr:colOff>
      <xdr:row>40</xdr:row>
      <xdr:rowOff>76200</xdr:rowOff>
    </xdr:to>
    <xdr:sp macro="" textlink="">
      <xdr:nvSpPr>
        <xdr:cNvPr id="4" name="Rectangle 3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53340</xdr:colOff>
      <xdr:row>40</xdr:row>
      <xdr:rowOff>76200</xdr:rowOff>
    </xdr:to>
    <xdr:sp macro="" textlink="">
      <xdr:nvSpPr>
        <xdr:cNvPr id="5" name="Rectangle 3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238125</xdr:colOff>
      <xdr:row>49</xdr:row>
      <xdr:rowOff>9525</xdr:rowOff>
    </xdr:to>
    <xdr:sp macro="" textlink="">
      <xdr:nvSpPr>
        <xdr:cNvPr id="6" name="Rectangle 3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238125</xdr:colOff>
      <xdr:row>49</xdr:row>
      <xdr:rowOff>9525</xdr:rowOff>
    </xdr:to>
    <xdr:sp macro="" textlink="">
      <xdr:nvSpPr>
        <xdr:cNvPr id="7" name="Rectangle 3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238125</xdr:colOff>
      <xdr:row>49</xdr:row>
      <xdr:rowOff>9525</xdr:rowOff>
    </xdr:to>
    <xdr:sp macro="" textlink="">
      <xdr:nvSpPr>
        <xdr:cNvPr id="8" name="Rectangle 3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238125</xdr:colOff>
      <xdr:row>52</xdr:row>
      <xdr:rowOff>38100</xdr:rowOff>
    </xdr:to>
    <xdr:sp macro="" textlink="">
      <xdr:nvSpPr>
        <xdr:cNvPr id="9" name="Rectangle 3" hidden="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238125</xdr:colOff>
      <xdr:row>52</xdr:row>
      <xdr:rowOff>38100</xdr:rowOff>
    </xdr:to>
    <xdr:sp macro="" textlink="">
      <xdr:nvSpPr>
        <xdr:cNvPr id="10" name="Rectangle 3" hidden="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248"/>
  <sheetViews>
    <sheetView tabSelected="1" showWhiteSpace="0" view="pageLayout" topLeftCell="A204" zoomScale="90" zoomScaleNormal="100" zoomScalePageLayoutView="90" workbookViewId="0">
      <selection activeCell="D224" sqref="D224"/>
    </sheetView>
  </sheetViews>
  <sheetFormatPr defaultColWidth="17.1796875" defaultRowHeight="12.75" customHeight="1" x14ac:dyDescent="0.25"/>
  <cols>
    <col min="1" max="1" width="4.453125" style="11" customWidth="1"/>
    <col min="2" max="2" width="57.26953125" style="11" customWidth="1"/>
    <col min="3" max="3" width="7.81640625" style="11" customWidth="1"/>
    <col min="4" max="4" width="13.26953125" style="11" customWidth="1"/>
    <col min="5" max="5" width="4.1796875" style="11" customWidth="1"/>
    <col min="6" max="6" width="3.7265625" style="11" customWidth="1"/>
    <col min="7" max="7" width="4.54296875" style="11" customWidth="1"/>
    <col min="8" max="8" width="3.7265625" style="11" customWidth="1"/>
    <col min="9" max="9" width="3.81640625" style="325" customWidth="1"/>
    <col min="10" max="10" width="4" style="11" customWidth="1"/>
    <col min="11" max="11" width="4.54296875" style="11" customWidth="1"/>
    <col min="12" max="12" width="3.7265625" style="11" customWidth="1"/>
    <col min="13" max="13" width="4.54296875" style="11" customWidth="1"/>
    <col min="14" max="16" width="3.7265625" style="11" customWidth="1"/>
    <col min="17" max="17" width="6.7265625" style="11" customWidth="1"/>
    <col min="18" max="18" width="6.453125" style="11" customWidth="1"/>
    <col min="19" max="19" width="8.453125" style="11" customWidth="1"/>
    <col min="20" max="16384" width="17.1796875" style="11"/>
  </cols>
  <sheetData>
    <row r="2" spans="1:19" ht="15.5" x14ac:dyDescent="0.3">
      <c r="A2" s="4"/>
      <c r="B2" s="5"/>
      <c r="C2" s="4"/>
      <c r="D2" s="340" t="s">
        <v>0</v>
      </c>
      <c r="E2" s="7"/>
      <c r="F2" s="4"/>
      <c r="G2" s="7"/>
      <c r="H2" s="7"/>
      <c r="I2" s="4"/>
      <c r="J2" s="4"/>
      <c r="K2" s="7"/>
      <c r="L2" s="7"/>
      <c r="M2" s="7"/>
      <c r="N2" s="4"/>
      <c r="O2" s="7"/>
      <c r="P2" s="4"/>
      <c r="Q2" s="8"/>
      <c r="R2" s="9"/>
      <c r="S2" s="10"/>
    </row>
    <row r="3" spans="1:19" ht="15.5" x14ac:dyDescent="0.3">
      <c r="A3" s="4"/>
      <c r="B3" s="12"/>
      <c r="C3" s="4"/>
      <c r="D3" s="6" t="s">
        <v>338</v>
      </c>
      <c r="E3" s="13"/>
      <c r="F3" s="4"/>
      <c r="G3" s="7"/>
      <c r="H3" s="7"/>
      <c r="I3" s="4"/>
      <c r="J3" s="4"/>
      <c r="K3" s="7"/>
      <c r="L3" s="7"/>
      <c r="M3" s="7"/>
      <c r="N3" s="4"/>
      <c r="O3" s="7"/>
      <c r="P3" s="4"/>
      <c r="Q3" s="7"/>
      <c r="R3" s="9"/>
      <c r="S3" s="10"/>
    </row>
    <row r="4" spans="1:19" ht="15.5" x14ac:dyDescent="0.3">
      <c r="A4" s="4"/>
      <c r="B4" s="12"/>
      <c r="C4" s="4"/>
      <c r="D4" s="6"/>
      <c r="E4" s="13"/>
      <c r="F4" s="4"/>
      <c r="G4" s="7"/>
      <c r="H4" s="7"/>
      <c r="I4" s="4"/>
      <c r="J4" s="4"/>
      <c r="K4" s="7"/>
      <c r="L4" s="7"/>
      <c r="M4" s="7"/>
      <c r="N4" s="4"/>
      <c r="O4" s="7"/>
      <c r="P4" s="4"/>
      <c r="Q4" s="7"/>
      <c r="R4" s="9"/>
      <c r="S4" s="10"/>
    </row>
    <row r="5" spans="1:19" ht="15" customHeight="1" x14ac:dyDescent="0.3">
      <c r="A5" s="14"/>
      <c r="B5" s="15"/>
      <c r="C5" s="16" t="s">
        <v>204</v>
      </c>
      <c r="D5" s="432" t="s">
        <v>2</v>
      </c>
      <c r="E5" s="434" t="s">
        <v>3</v>
      </c>
      <c r="F5" s="435"/>
      <c r="G5" s="436"/>
      <c r="H5" s="436"/>
      <c r="I5" s="435"/>
      <c r="J5" s="437"/>
      <c r="K5" s="434" t="s">
        <v>4</v>
      </c>
      <c r="L5" s="436"/>
      <c r="M5" s="436"/>
      <c r="N5" s="435"/>
      <c r="O5" s="436"/>
      <c r="P5" s="437"/>
      <c r="Q5" s="17" t="s">
        <v>5</v>
      </c>
      <c r="R5" s="18"/>
      <c r="S5" s="19"/>
    </row>
    <row r="6" spans="1:19" ht="15" customHeight="1" x14ac:dyDescent="0.3">
      <c r="A6" s="20" t="s">
        <v>6</v>
      </c>
      <c r="B6" s="21" t="s">
        <v>7</v>
      </c>
      <c r="C6" s="22" t="s">
        <v>203</v>
      </c>
      <c r="D6" s="433"/>
      <c r="E6" s="434" t="s">
        <v>8</v>
      </c>
      <c r="F6" s="435"/>
      <c r="G6" s="436"/>
      <c r="H6" s="436"/>
      <c r="I6" s="435"/>
      <c r="J6" s="437"/>
      <c r="K6" s="434" t="s">
        <v>161</v>
      </c>
      <c r="L6" s="436"/>
      <c r="M6" s="436"/>
      <c r="N6" s="435"/>
      <c r="O6" s="436"/>
      <c r="P6" s="437"/>
      <c r="Q6" s="23" t="s">
        <v>9</v>
      </c>
      <c r="R6" s="24" t="s">
        <v>10</v>
      </c>
      <c r="S6" s="19"/>
    </row>
    <row r="7" spans="1:19" ht="15.5" x14ac:dyDescent="0.3">
      <c r="A7" s="25"/>
      <c r="B7" s="26"/>
      <c r="C7" s="27"/>
      <c r="D7" s="28"/>
      <c r="E7" s="29" t="s">
        <v>11</v>
      </c>
      <c r="F7" s="14" t="s">
        <v>12</v>
      </c>
      <c r="G7" s="29" t="s">
        <v>13</v>
      </c>
      <c r="H7" s="29" t="s">
        <v>14</v>
      </c>
      <c r="I7" s="29" t="s">
        <v>15</v>
      </c>
      <c r="J7" s="14" t="s">
        <v>16</v>
      </c>
      <c r="K7" s="29" t="s">
        <v>11</v>
      </c>
      <c r="L7" s="29" t="s">
        <v>12</v>
      </c>
      <c r="M7" s="29" t="s">
        <v>13</v>
      </c>
      <c r="N7" s="14" t="s">
        <v>14</v>
      </c>
      <c r="O7" s="29" t="s">
        <v>17</v>
      </c>
      <c r="P7" s="14" t="s">
        <v>16</v>
      </c>
      <c r="Q7" s="23"/>
      <c r="R7" s="23"/>
      <c r="S7" s="19"/>
    </row>
    <row r="8" spans="1:19" ht="15.5" x14ac:dyDescent="0.3">
      <c r="A8" s="30"/>
      <c r="B8" s="31" t="s">
        <v>1</v>
      </c>
      <c r="C8" s="32"/>
      <c r="D8" s="33"/>
      <c r="E8" s="34"/>
      <c r="F8" s="35"/>
      <c r="G8" s="34"/>
      <c r="H8" s="34"/>
      <c r="I8" s="35"/>
      <c r="J8" s="35"/>
      <c r="K8" s="34"/>
      <c r="L8" s="34"/>
      <c r="M8" s="34"/>
      <c r="N8" s="35"/>
      <c r="O8" s="34"/>
      <c r="P8" s="35"/>
      <c r="Q8" s="34"/>
      <c r="R8" s="36"/>
      <c r="S8" s="10"/>
    </row>
    <row r="9" spans="1:19" ht="15.5" x14ac:dyDescent="0.3">
      <c r="A9" s="37">
        <v>1</v>
      </c>
      <c r="B9" s="38" t="s">
        <v>205</v>
      </c>
      <c r="C9" s="37" t="s">
        <v>315</v>
      </c>
      <c r="D9" s="39" t="s">
        <v>18</v>
      </c>
      <c r="E9" s="40">
        <v>2</v>
      </c>
      <c r="F9" s="40">
        <v>1</v>
      </c>
      <c r="G9" s="40">
        <v>1</v>
      </c>
      <c r="H9" s="40"/>
      <c r="I9" s="41">
        <v>4</v>
      </c>
      <c r="J9" s="40" t="s">
        <v>19</v>
      </c>
      <c r="K9" s="40"/>
      <c r="L9" s="40"/>
      <c r="M9" s="40"/>
      <c r="N9" s="40"/>
      <c r="O9" s="40"/>
      <c r="P9" s="40"/>
      <c r="Q9" s="42">
        <f t="shared" ref="Q9:Q16" si="0">(((((((E9+F9)+G9)+H9)+K9)+L9)+M9)+N9)*14</f>
        <v>56</v>
      </c>
      <c r="R9" s="43">
        <f t="shared" ref="R9:R26" si="1">I9+O9</f>
        <v>4</v>
      </c>
      <c r="S9" s="44"/>
    </row>
    <row r="10" spans="1:19" ht="15.5" x14ac:dyDescent="0.3">
      <c r="A10" s="37">
        <v>2</v>
      </c>
      <c r="B10" s="38" t="s">
        <v>206</v>
      </c>
      <c r="C10" s="37" t="s">
        <v>315</v>
      </c>
      <c r="D10" s="39" t="s">
        <v>20</v>
      </c>
      <c r="E10" s="40"/>
      <c r="F10" s="40"/>
      <c r="G10" s="40"/>
      <c r="H10" s="40"/>
      <c r="I10" s="41"/>
      <c r="J10" s="40"/>
      <c r="K10" s="40">
        <v>1</v>
      </c>
      <c r="L10" s="40">
        <v>1</v>
      </c>
      <c r="M10" s="40">
        <v>1</v>
      </c>
      <c r="N10" s="40"/>
      <c r="O10" s="40">
        <v>3</v>
      </c>
      <c r="P10" s="40" t="s">
        <v>19</v>
      </c>
      <c r="Q10" s="42">
        <f t="shared" si="0"/>
        <v>42</v>
      </c>
      <c r="R10" s="43">
        <f t="shared" si="1"/>
        <v>3</v>
      </c>
      <c r="S10" s="19"/>
    </row>
    <row r="11" spans="1:19" ht="15.5" x14ac:dyDescent="0.3">
      <c r="A11" s="37">
        <v>3</v>
      </c>
      <c r="B11" s="38" t="s">
        <v>207</v>
      </c>
      <c r="C11" s="37" t="s">
        <v>315</v>
      </c>
      <c r="D11" s="39" t="s">
        <v>21</v>
      </c>
      <c r="E11" s="40">
        <v>2</v>
      </c>
      <c r="F11" s="40">
        <v>1</v>
      </c>
      <c r="G11" s="40">
        <v>1</v>
      </c>
      <c r="H11" s="40"/>
      <c r="I11" s="41">
        <v>4</v>
      </c>
      <c r="J11" s="40" t="s">
        <v>19</v>
      </c>
      <c r="K11" s="40"/>
      <c r="L11" s="40"/>
      <c r="M11" s="40"/>
      <c r="N11" s="40"/>
      <c r="O11" s="40"/>
      <c r="P11" s="40"/>
      <c r="Q11" s="42">
        <f t="shared" si="0"/>
        <v>56</v>
      </c>
      <c r="R11" s="43">
        <f t="shared" si="1"/>
        <v>4</v>
      </c>
      <c r="S11" s="19"/>
    </row>
    <row r="12" spans="1:19" ht="15.5" x14ac:dyDescent="0.3">
      <c r="A12" s="37">
        <v>4</v>
      </c>
      <c r="B12" s="38" t="s">
        <v>208</v>
      </c>
      <c r="C12" s="37" t="s">
        <v>316</v>
      </c>
      <c r="D12" s="39" t="s">
        <v>22</v>
      </c>
      <c r="E12" s="40">
        <v>2</v>
      </c>
      <c r="F12" s="40">
        <v>1</v>
      </c>
      <c r="G12" s="40">
        <v>2</v>
      </c>
      <c r="H12" s="40"/>
      <c r="I12" s="41">
        <v>5</v>
      </c>
      <c r="J12" s="40" t="s">
        <v>19</v>
      </c>
      <c r="K12" s="40"/>
      <c r="L12" s="40"/>
      <c r="M12" s="40"/>
      <c r="N12" s="40"/>
      <c r="O12" s="40"/>
      <c r="P12" s="40"/>
      <c r="Q12" s="42">
        <f t="shared" si="0"/>
        <v>70</v>
      </c>
      <c r="R12" s="43">
        <f t="shared" si="1"/>
        <v>5</v>
      </c>
      <c r="S12" s="19"/>
    </row>
    <row r="13" spans="1:19" ht="15.5" x14ac:dyDescent="0.3">
      <c r="A13" s="37">
        <v>5</v>
      </c>
      <c r="B13" s="38" t="s">
        <v>209</v>
      </c>
      <c r="C13" s="37" t="s">
        <v>316</v>
      </c>
      <c r="D13" s="39" t="s">
        <v>23</v>
      </c>
      <c r="E13" s="40"/>
      <c r="F13" s="40"/>
      <c r="G13" s="40"/>
      <c r="H13" s="40"/>
      <c r="I13" s="41"/>
      <c r="J13" s="40"/>
      <c r="K13" s="40">
        <v>2</v>
      </c>
      <c r="L13" s="40"/>
      <c r="M13" s="40">
        <v>2</v>
      </c>
      <c r="N13" s="40"/>
      <c r="O13" s="40">
        <v>4</v>
      </c>
      <c r="P13" s="40" t="s">
        <v>19</v>
      </c>
      <c r="Q13" s="42">
        <f t="shared" si="0"/>
        <v>56</v>
      </c>
      <c r="R13" s="43">
        <f t="shared" si="1"/>
        <v>4</v>
      </c>
      <c r="S13" s="19"/>
    </row>
    <row r="14" spans="1:19" ht="15.5" x14ac:dyDescent="0.3">
      <c r="A14" s="37">
        <v>6</v>
      </c>
      <c r="B14" s="38" t="s">
        <v>210</v>
      </c>
      <c r="C14" s="37" t="s">
        <v>315</v>
      </c>
      <c r="D14" s="39" t="s">
        <v>24</v>
      </c>
      <c r="E14" s="40">
        <v>3</v>
      </c>
      <c r="F14" s="40">
        <v>1</v>
      </c>
      <c r="G14" s="40">
        <v>1</v>
      </c>
      <c r="H14" s="40"/>
      <c r="I14" s="41">
        <v>6</v>
      </c>
      <c r="J14" s="40" t="s">
        <v>19</v>
      </c>
      <c r="K14" s="40"/>
      <c r="L14" s="40"/>
      <c r="M14" s="40"/>
      <c r="N14" s="40"/>
      <c r="O14" s="40"/>
      <c r="P14" s="40"/>
      <c r="Q14" s="42">
        <f t="shared" si="0"/>
        <v>70</v>
      </c>
      <c r="R14" s="43">
        <f t="shared" si="1"/>
        <v>6</v>
      </c>
      <c r="S14" s="19"/>
    </row>
    <row r="15" spans="1:19" ht="15.5" x14ac:dyDescent="0.3">
      <c r="A15" s="37">
        <v>7</v>
      </c>
      <c r="B15" s="38" t="s">
        <v>211</v>
      </c>
      <c r="C15" s="37" t="s">
        <v>316</v>
      </c>
      <c r="D15" s="39" t="s">
        <v>25</v>
      </c>
      <c r="E15" s="40"/>
      <c r="F15" s="40"/>
      <c r="G15" s="40"/>
      <c r="H15" s="40"/>
      <c r="I15" s="41"/>
      <c r="J15" s="40"/>
      <c r="K15" s="40">
        <v>2</v>
      </c>
      <c r="L15" s="40">
        <v>1</v>
      </c>
      <c r="M15" s="40">
        <v>1</v>
      </c>
      <c r="N15" s="40"/>
      <c r="O15" s="40">
        <v>4</v>
      </c>
      <c r="P15" s="40" t="s">
        <v>19</v>
      </c>
      <c r="Q15" s="42">
        <f t="shared" si="0"/>
        <v>56</v>
      </c>
      <c r="R15" s="43">
        <f t="shared" si="1"/>
        <v>4</v>
      </c>
      <c r="S15" s="19"/>
    </row>
    <row r="16" spans="1:19" ht="15.5" x14ac:dyDescent="0.3">
      <c r="A16" s="37">
        <v>8</v>
      </c>
      <c r="B16" s="38" t="s">
        <v>263</v>
      </c>
      <c r="C16" s="37" t="s">
        <v>315</v>
      </c>
      <c r="D16" s="39" t="s">
        <v>26</v>
      </c>
      <c r="E16" s="45"/>
      <c r="F16" s="40"/>
      <c r="G16" s="40"/>
      <c r="H16" s="40"/>
      <c r="I16" s="46"/>
      <c r="J16" s="40"/>
      <c r="K16" s="40">
        <v>2</v>
      </c>
      <c r="L16" s="40"/>
      <c r="M16" s="40">
        <v>1</v>
      </c>
      <c r="N16" s="40"/>
      <c r="O16" s="41">
        <v>3</v>
      </c>
      <c r="P16" s="40" t="s">
        <v>27</v>
      </c>
      <c r="Q16" s="42">
        <f t="shared" si="0"/>
        <v>42</v>
      </c>
      <c r="R16" s="43">
        <f t="shared" si="1"/>
        <v>3</v>
      </c>
      <c r="S16" s="19"/>
    </row>
    <row r="17" spans="1:19" ht="15.5" x14ac:dyDescent="0.3">
      <c r="A17" s="37">
        <v>9</v>
      </c>
      <c r="B17" s="38" t="s">
        <v>28</v>
      </c>
      <c r="C17" s="37" t="s">
        <v>315</v>
      </c>
      <c r="D17" s="39" t="s">
        <v>29</v>
      </c>
      <c r="E17" s="40">
        <v>1</v>
      </c>
      <c r="F17" s="40">
        <v>1</v>
      </c>
      <c r="G17" s="40">
        <v>1</v>
      </c>
      <c r="H17" s="40"/>
      <c r="I17" s="40">
        <v>3</v>
      </c>
      <c r="J17" s="40" t="s">
        <v>19</v>
      </c>
      <c r="K17" s="40"/>
      <c r="L17" s="40"/>
      <c r="M17" s="40"/>
      <c r="N17" s="40"/>
      <c r="O17" s="40"/>
      <c r="P17" s="40"/>
      <c r="Q17" s="42">
        <f>(((E17+F17+G17)+K17)+M17)*14</f>
        <v>42</v>
      </c>
      <c r="R17" s="43">
        <f t="shared" si="1"/>
        <v>3</v>
      </c>
      <c r="S17" s="19"/>
    </row>
    <row r="18" spans="1:19" ht="15.5" x14ac:dyDescent="0.3">
      <c r="A18" s="47">
        <v>10</v>
      </c>
      <c r="B18" s="48" t="s">
        <v>30</v>
      </c>
      <c r="C18" s="37" t="s">
        <v>316</v>
      </c>
      <c r="D18" s="39" t="s">
        <v>31</v>
      </c>
      <c r="E18" s="40"/>
      <c r="F18" s="40"/>
      <c r="G18" s="40"/>
      <c r="H18" s="40"/>
      <c r="I18" s="41"/>
      <c r="J18" s="40"/>
      <c r="K18" s="41">
        <v>2</v>
      </c>
      <c r="L18" s="40"/>
      <c r="M18" s="41">
        <v>2</v>
      </c>
      <c r="N18" s="40"/>
      <c r="O18" s="41">
        <v>4</v>
      </c>
      <c r="P18" s="41" t="s">
        <v>19</v>
      </c>
      <c r="Q18" s="42">
        <f t="shared" ref="Q18:Q24" si="2">(((E18+G18)+K18)+M18)*14</f>
        <v>56</v>
      </c>
      <c r="R18" s="43">
        <f t="shared" si="1"/>
        <v>4</v>
      </c>
      <c r="S18" s="19"/>
    </row>
    <row r="19" spans="1:19" ht="15.5" x14ac:dyDescent="0.3">
      <c r="A19" s="37">
        <v>11</v>
      </c>
      <c r="B19" s="38" t="s">
        <v>32</v>
      </c>
      <c r="C19" s="37" t="s">
        <v>316</v>
      </c>
      <c r="D19" s="39" t="s">
        <v>33</v>
      </c>
      <c r="E19" s="40"/>
      <c r="F19" s="40"/>
      <c r="G19" s="40"/>
      <c r="H19" s="40"/>
      <c r="I19" s="41"/>
      <c r="J19" s="40"/>
      <c r="K19" s="40">
        <v>2</v>
      </c>
      <c r="L19" s="40">
        <v>1</v>
      </c>
      <c r="M19" s="40">
        <v>1</v>
      </c>
      <c r="N19" s="40"/>
      <c r="O19" s="40">
        <v>4</v>
      </c>
      <c r="P19" s="40" t="s">
        <v>19</v>
      </c>
      <c r="Q19" s="42">
        <f t="shared" ref="Q19" si="3">(((((((E19+F19)+G19)+H19)+K19)+L19)+M19)+N19)*14</f>
        <v>56</v>
      </c>
      <c r="R19" s="43">
        <f t="shared" si="1"/>
        <v>4</v>
      </c>
      <c r="S19" s="19"/>
    </row>
    <row r="20" spans="1:19" ht="13.5" customHeight="1" x14ac:dyDescent="0.3">
      <c r="A20" s="37">
        <v>12</v>
      </c>
      <c r="B20" s="38" t="s">
        <v>34</v>
      </c>
      <c r="C20" s="37" t="s">
        <v>323</v>
      </c>
      <c r="D20" s="39" t="s">
        <v>35</v>
      </c>
      <c r="E20" s="40">
        <v>1</v>
      </c>
      <c r="F20" s="40">
        <v>1</v>
      </c>
      <c r="G20" s="40"/>
      <c r="H20" s="40"/>
      <c r="I20" s="41">
        <v>2</v>
      </c>
      <c r="J20" s="40" t="s">
        <v>27</v>
      </c>
      <c r="K20" s="40"/>
      <c r="L20" s="40"/>
      <c r="M20" s="40"/>
      <c r="N20" s="40"/>
      <c r="O20" s="40"/>
      <c r="P20" s="40"/>
      <c r="Q20" s="42">
        <f>(((E20+F20+G20)+K20)+M20)*14</f>
        <v>28</v>
      </c>
      <c r="R20" s="43">
        <f t="shared" si="1"/>
        <v>2</v>
      </c>
      <c r="S20" s="19"/>
    </row>
    <row r="21" spans="1:19" ht="13.5" customHeight="1" x14ac:dyDescent="0.3">
      <c r="A21" s="37">
        <v>13</v>
      </c>
      <c r="B21" s="38" t="s">
        <v>36</v>
      </c>
      <c r="C21" s="37" t="s">
        <v>324</v>
      </c>
      <c r="D21" s="39" t="s">
        <v>37</v>
      </c>
      <c r="E21" s="40"/>
      <c r="F21" s="40"/>
      <c r="G21" s="40"/>
      <c r="H21" s="40"/>
      <c r="I21" s="41"/>
      <c r="J21" s="40"/>
      <c r="K21" s="40">
        <v>1</v>
      </c>
      <c r="L21" s="40">
        <v>1</v>
      </c>
      <c r="M21" s="40"/>
      <c r="N21" s="40"/>
      <c r="O21" s="40">
        <v>1</v>
      </c>
      <c r="P21" s="40" t="s">
        <v>27</v>
      </c>
      <c r="Q21" s="42">
        <f>(((E21+G21)+K21)+L21)*14</f>
        <v>28</v>
      </c>
      <c r="R21" s="43">
        <f t="shared" si="1"/>
        <v>1</v>
      </c>
      <c r="S21" s="19"/>
    </row>
    <row r="22" spans="1:19" ht="13.5" customHeight="1" x14ac:dyDescent="0.3">
      <c r="A22" s="37">
        <v>14</v>
      </c>
      <c r="B22" s="38" t="s">
        <v>38</v>
      </c>
      <c r="C22" s="37" t="s">
        <v>324</v>
      </c>
      <c r="D22" s="39" t="s">
        <v>39</v>
      </c>
      <c r="E22" s="40">
        <v>1</v>
      </c>
      <c r="F22" s="40">
        <v>1</v>
      </c>
      <c r="G22" s="40"/>
      <c r="H22" s="40"/>
      <c r="I22" s="41">
        <v>2</v>
      </c>
      <c r="J22" s="40" t="s">
        <v>27</v>
      </c>
      <c r="K22" s="40"/>
      <c r="L22" s="40"/>
      <c r="M22" s="40"/>
      <c r="N22" s="40"/>
      <c r="O22" s="40"/>
      <c r="P22" s="40"/>
      <c r="Q22" s="42">
        <f>(((E22+F22)+K22)+M22)*14</f>
        <v>28</v>
      </c>
      <c r="R22" s="43">
        <f t="shared" si="1"/>
        <v>2</v>
      </c>
      <c r="S22" s="19"/>
    </row>
    <row r="23" spans="1:19" ht="13.5" customHeight="1" x14ac:dyDescent="0.3">
      <c r="A23" s="37">
        <v>15</v>
      </c>
      <c r="B23" s="38" t="s">
        <v>40</v>
      </c>
      <c r="C23" s="37" t="s">
        <v>324</v>
      </c>
      <c r="D23" s="39" t="s">
        <v>41</v>
      </c>
      <c r="E23" s="40"/>
      <c r="F23" s="40"/>
      <c r="G23" s="40">
        <v>1</v>
      </c>
      <c r="H23" s="40"/>
      <c r="I23" s="41">
        <v>1</v>
      </c>
      <c r="J23" s="40" t="s">
        <v>27</v>
      </c>
      <c r="K23" s="40"/>
      <c r="L23" s="40"/>
      <c r="M23" s="40"/>
      <c r="N23" s="40"/>
      <c r="O23" s="40"/>
      <c r="P23" s="40"/>
      <c r="Q23" s="42">
        <f t="shared" si="2"/>
        <v>14</v>
      </c>
      <c r="R23" s="43">
        <f t="shared" si="1"/>
        <v>1</v>
      </c>
      <c r="S23" s="19"/>
    </row>
    <row r="24" spans="1:19" ht="13.5" customHeight="1" x14ac:dyDescent="0.3">
      <c r="A24" s="37">
        <v>16</v>
      </c>
      <c r="B24" s="38" t="s">
        <v>42</v>
      </c>
      <c r="C24" s="37" t="s">
        <v>324</v>
      </c>
      <c r="D24" s="39" t="s">
        <v>43</v>
      </c>
      <c r="E24" s="40"/>
      <c r="F24" s="40"/>
      <c r="G24" s="40"/>
      <c r="H24" s="40"/>
      <c r="I24" s="41"/>
      <c r="J24" s="40"/>
      <c r="K24" s="40"/>
      <c r="L24" s="40"/>
      <c r="M24" s="40">
        <v>1</v>
      </c>
      <c r="N24" s="40"/>
      <c r="O24" s="40">
        <v>1</v>
      </c>
      <c r="P24" s="40" t="s">
        <v>27</v>
      </c>
      <c r="Q24" s="42">
        <f t="shared" si="2"/>
        <v>14</v>
      </c>
      <c r="R24" s="43">
        <f t="shared" si="1"/>
        <v>1</v>
      </c>
      <c r="S24" s="19"/>
    </row>
    <row r="25" spans="1:19" ht="13.5" customHeight="1" x14ac:dyDescent="0.3">
      <c r="A25" s="37">
        <v>17</v>
      </c>
      <c r="B25" s="38" t="s">
        <v>254</v>
      </c>
      <c r="C25" s="37" t="s">
        <v>324</v>
      </c>
      <c r="D25" s="39" t="s">
        <v>44</v>
      </c>
      <c r="E25" s="40">
        <v>1</v>
      </c>
      <c r="F25" s="40">
        <v>1</v>
      </c>
      <c r="G25" s="40"/>
      <c r="H25" s="40"/>
      <c r="I25" s="49">
        <v>2</v>
      </c>
      <c r="J25" s="40" t="s">
        <v>27</v>
      </c>
      <c r="K25" s="40"/>
      <c r="L25" s="40"/>
      <c r="M25" s="40"/>
      <c r="N25" s="40"/>
      <c r="O25" s="40"/>
      <c r="P25" s="40"/>
      <c r="Q25" s="42">
        <f>(((E25+F25)+G25)*14)+(((K25+L25)+M25)*14)</f>
        <v>28</v>
      </c>
      <c r="R25" s="43">
        <f t="shared" si="1"/>
        <v>2</v>
      </c>
      <c r="S25" s="19"/>
    </row>
    <row r="26" spans="1:19" ht="13.5" customHeight="1" x14ac:dyDescent="0.3">
      <c r="A26" s="37">
        <v>18</v>
      </c>
      <c r="B26" s="38" t="s">
        <v>255</v>
      </c>
      <c r="C26" s="37" t="s">
        <v>324</v>
      </c>
      <c r="D26" s="39" t="s">
        <v>45</v>
      </c>
      <c r="E26" s="40"/>
      <c r="F26" s="40"/>
      <c r="G26" s="40"/>
      <c r="H26" s="40"/>
      <c r="I26" s="41"/>
      <c r="J26" s="40"/>
      <c r="K26" s="40">
        <v>1</v>
      </c>
      <c r="L26" s="40">
        <v>1</v>
      </c>
      <c r="M26" s="40"/>
      <c r="N26" s="40"/>
      <c r="O26" s="40">
        <v>2</v>
      </c>
      <c r="P26" s="40" t="s">
        <v>27</v>
      </c>
      <c r="Q26" s="42">
        <f>(((E26+F26)+G26)*14)+(((K26+L26)+M26)*14)</f>
        <v>28</v>
      </c>
      <c r="R26" s="43">
        <f t="shared" si="1"/>
        <v>2</v>
      </c>
      <c r="S26" s="19"/>
    </row>
    <row r="27" spans="1:19" s="55" customFormat="1" ht="13.5" customHeight="1" x14ac:dyDescent="0.3">
      <c r="A27" s="37">
        <v>19</v>
      </c>
      <c r="B27" s="50" t="s">
        <v>232</v>
      </c>
      <c r="C27" s="37" t="s">
        <v>324</v>
      </c>
      <c r="D27" s="39" t="s">
        <v>47</v>
      </c>
      <c r="E27" s="51">
        <v>1</v>
      </c>
      <c r="F27" s="52"/>
      <c r="G27" s="52"/>
      <c r="H27" s="52"/>
      <c r="I27" s="53">
        <v>1</v>
      </c>
      <c r="J27" s="51" t="s">
        <v>27</v>
      </c>
      <c r="K27" s="51"/>
      <c r="L27" s="51"/>
      <c r="M27" s="51"/>
      <c r="N27" s="51"/>
      <c r="O27" s="51"/>
      <c r="P27" s="51"/>
      <c r="Q27" s="54">
        <v>14</v>
      </c>
      <c r="R27" s="54">
        <v>1</v>
      </c>
      <c r="S27" s="44"/>
    </row>
    <row r="28" spans="1:19" ht="13.5" customHeight="1" x14ac:dyDescent="0.3">
      <c r="A28" s="56"/>
      <c r="B28" s="57" t="s">
        <v>46</v>
      </c>
      <c r="C28" s="57"/>
      <c r="D28" s="58"/>
      <c r="E28" s="59">
        <f>SUM(E9:E27)</f>
        <v>14</v>
      </c>
      <c r="F28" s="59">
        <f>SUM(F9:F26)</f>
        <v>8</v>
      </c>
      <c r="G28" s="59">
        <f>SUM(G9:G26)</f>
        <v>7</v>
      </c>
      <c r="H28" s="59"/>
      <c r="I28" s="59">
        <f>SUM(I9:I27)</f>
        <v>30</v>
      </c>
      <c r="J28" s="59"/>
      <c r="K28" s="59">
        <f>SUM(K9:K26)</f>
        <v>13</v>
      </c>
      <c r="L28" s="59">
        <f>SUM(L9:L26)</f>
        <v>5</v>
      </c>
      <c r="M28" s="59">
        <f>SUM(M9:M26)</f>
        <v>9</v>
      </c>
      <c r="N28" s="59"/>
      <c r="O28" s="59">
        <f>SUM(O9:O26)</f>
        <v>26</v>
      </c>
      <c r="P28" s="60"/>
      <c r="Q28" s="61">
        <f>SUM(Q9:Q27)</f>
        <v>784</v>
      </c>
      <c r="R28" s="62">
        <f>SUM(R9:R27)</f>
        <v>56</v>
      </c>
      <c r="S28" s="19"/>
    </row>
    <row r="29" spans="1:19" ht="13.5" customHeight="1" x14ac:dyDescent="0.3">
      <c r="A29" s="37">
        <v>20</v>
      </c>
      <c r="B29" s="38" t="s">
        <v>267</v>
      </c>
      <c r="C29" s="37"/>
      <c r="D29" s="39" t="s">
        <v>49</v>
      </c>
      <c r="E29" s="63"/>
      <c r="F29" s="64"/>
      <c r="G29" s="65"/>
      <c r="H29" s="65"/>
      <c r="I29" s="64"/>
      <c r="J29" s="64"/>
      <c r="K29" s="429" t="s">
        <v>48</v>
      </c>
      <c r="L29" s="430"/>
      <c r="M29" s="430"/>
      <c r="N29" s="431"/>
      <c r="O29" s="66">
        <v>2</v>
      </c>
      <c r="P29" s="67" t="s">
        <v>19</v>
      </c>
      <c r="Q29" s="68">
        <v>30</v>
      </c>
      <c r="R29" s="69">
        <f>O29</f>
        <v>2</v>
      </c>
      <c r="S29" s="19"/>
    </row>
    <row r="30" spans="1:19" ht="13.5" customHeight="1" x14ac:dyDescent="0.3">
      <c r="A30" s="37">
        <v>21</v>
      </c>
      <c r="B30" s="38" t="s">
        <v>265</v>
      </c>
      <c r="C30" s="37"/>
      <c r="D30" s="39" t="s">
        <v>233</v>
      </c>
      <c r="E30" s="63"/>
      <c r="F30" s="64"/>
      <c r="G30" s="65"/>
      <c r="H30" s="65"/>
      <c r="I30" s="64"/>
      <c r="J30" s="64"/>
      <c r="K30" s="460" t="s">
        <v>50</v>
      </c>
      <c r="L30" s="430"/>
      <c r="M30" s="430"/>
      <c r="N30" s="431"/>
      <c r="O30" s="66">
        <v>2</v>
      </c>
      <c r="P30" s="67" t="s">
        <v>19</v>
      </c>
      <c r="Q30" s="68">
        <v>60</v>
      </c>
      <c r="R30" s="69">
        <f>O30</f>
        <v>2</v>
      </c>
      <c r="S30" s="19"/>
    </row>
    <row r="31" spans="1:19" ht="13.5" customHeight="1" x14ac:dyDescent="0.3">
      <c r="A31" s="467" t="s">
        <v>51</v>
      </c>
      <c r="B31" s="468"/>
      <c r="C31" s="468"/>
      <c r="D31" s="469"/>
      <c r="E31" s="470">
        <f>SUM(E28,F28,G28)</f>
        <v>29</v>
      </c>
      <c r="F31" s="461"/>
      <c r="G31" s="462"/>
      <c r="H31" s="463"/>
      <c r="I31" s="70">
        <v>30</v>
      </c>
      <c r="J31" s="71"/>
      <c r="K31" s="461">
        <f>SUM(K28,L28,M28)</f>
        <v>27</v>
      </c>
      <c r="L31" s="462"/>
      <c r="M31" s="462"/>
      <c r="N31" s="463"/>
      <c r="O31" s="72">
        <f>SUM(O28:O30)</f>
        <v>30</v>
      </c>
      <c r="P31" s="71"/>
      <c r="Q31" s="61">
        <f>SUM(Q28:Q30)</f>
        <v>874</v>
      </c>
      <c r="R31" s="62">
        <f>(R28+R29)+R30</f>
        <v>60</v>
      </c>
      <c r="S31" s="19"/>
    </row>
    <row r="32" spans="1:19" ht="15.5" x14ac:dyDescent="0.3">
      <c r="A32" s="156"/>
      <c r="B32" s="181" t="s">
        <v>198</v>
      </c>
      <c r="C32" s="182"/>
      <c r="D32" s="183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5"/>
      <c r="P32" s="156"/>
      <c r="Q32" s="73"/>
      <c r="R32" s="73"/>
      <c r="S32" s="10"/>
    </row>
    <row r="33" spans="1:19" s="377" customFormat="1" ht="14" x14ac:dyDescent="0.3">
      <c r="A33" s="370">
        <v>22</v>
      </c>
      <c r="B33" s="371" t="s">
        <v>344</v>
      </c>
      <c r="C33" s="370" t="s">
        <v>316</v>
      </c>
      <c r="D33" s="372" t="s">
        <v>345</v>
      </c>
      <c r="E33" s="373"/>
      <c r="F33" s="373"/>
      <c r="G33" s="373"/>
      <c r="H33" s="373"/>
      <c r="I33" s="373"/>
      <c r="J33" s="373"/>
      <c r="K33" s="373">
        <v>1</v>
      </c>
      <c r="L33" s="373">
        <v>1</v>
      </c>
      <c r="M33" s="373"/>
      <c r="N33" s="373"/>
      <c r="O33" s="374">
        <v>2</v>
      </c>
      <c r="P33" s="370" t="s">
        <v>27</v>
      </c>
      <c r="Q33" s="375"/>
      <c r="R33" s="375"/>
      <c r="S33" s="376"/>
    </row>
    <row r="34" spans="1:19" ht="15.5" x14ac:dyDescent="0.25">
      <c r="A34" s="74"/>
      <c r="B34" s="75" t="s">
        <v>317</v>
      </c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6"/>
      <c r="R34" s="76"/>
      <c r="S34" s="10"/>
    </row>
    <row r="35" spans="1:19" ht="15.5" x14ac:dyDescent="0.25">
      <c r="A35" s="74"/>
      <c r="B35" s="75" t="s">
        <v>319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6"/>
      <c r="R35" s="76"/>
      <c r="S35" s="10"/>
    </row>
    <row r="36" spans="1:19" ht="15.5" x14ac:dyDescent="0.25">
      <c r="A36" s="74"/>
      <c r="B36" s="75" t="s">
        <v>318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7"/>
      <c r="R36" s="77"/>
      <c r="S36" s="10"/>
    </row>
    <row r="37" spans="1:19" ht="15.5" x14ac:dyDescent="0.25">
      <c r="A37" s="74"/>
      <c r="B37" s="75" t="s">
        <v>320</v>
      </c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7"/>
      <c r="R37" s="77"/>
      <c r="S37" s="10"/>
    </row>
    <row r="38" spans="1:19" ht="15.5" x14ac:dyDescent="0.25">
      <c r="A38" s="77"/>
      <c r="B38" s="78" t="s">
        <v>321</v>
      </c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10"/>
    </row>
    <row r="39" spans="1:19" ht="15.5" x14ac:dyDescent="0.3">
      <c r="A39" s="77"/>
      <c r="B39" s="78" t="s">
        <v>322</v>
      </c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83"/>
      <c r="R39" s="84"/>
      <c r="S39" s="10"/>
    </row>
    <row r="40" spans="1:19" ht="15.5" x14ac:dyDescent="0.3">
      <c r="A40" s="77"/>
      <c r="B40" s="79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83"/>
      <c r="R40" s="84"/>
      <c r="S40" s="10"/>
    </row>
    <row r="41" spans="1:19" ht="15.5" x14ac:dyDescent="0.3">
      <c r="A41" s="80"/>
      <c r="B41" s="81"/>
      <c r="C41" s="80"/>
      <c r="D41" s="340" t="s">
        <v>0</v>
      </c>
      <c r="E41" s="83"/>
      <c r="F41" s="80"/>
      <c r="G41" s="83"/>
      <c r="H41" s="83"/>
      <c r="I41" s="80"/>
      <c r="J41" s="80"/>
      <c r="K41" s="83"/>
      <c r="L41" s="83"/>
      <c r="M41" s="83"/>
      <c r="N41" s="80"/>
      <c r="O41" s="83"/>
      <c r="P41" s="80"/>
      <c r="Q41" s="83"/>
      <c r="R41" s="84"/>
      <c r="S41" s="10"/>
    </row>
    <row r="42" spans="1:19" ht="15.5" x14ac:dyDescent="0.3">
      <c r="A42" s="80"/>
      <c r="B42" s="81"/>
      <c r="C42" s="80"/>
      <c r="D42" s="82" t="s">
        <v>339</v>
      </c>
      <c r="E42" s="83"/>
      <c r="F42" s="80"/>
      <c r="G42" s="83"/>
      <c r="H42" s="83"/>
      <c r="I42" s="80"/>
      <c r="J42" s="80"/>
      <c r="K42" s="83"/>
      <c r="L42" s="83"/>
      <c r="M42" s="83"/>
      <c r="N42" s="80"/>
      <c r="O42" s="83"/>
      <c r="P42" s="80"/>
      <c r="S42" s="10"/>
    </row>
    <row r="43" spans="1:19" ht="15.5" x14ac:dyDescent="0.3">
      <c r="A43" s="80"/>
      <c r="B43" s="81"/>
      <c r="C43" s="80"/>
      <c r="D43" s="82"/>
      <c r="E43" s="83"/>
      <c r="F43" s="80"/>
      <c r="G43" s="83"/>
      <c r="H43" s="83"/>
      <c r="I43" s="80"/>
      <c r="J43" s="80"/>
      <c r="K43" s="83"/>
      <c r="L43" s="83"/>
      <c r="M43" s="83"/>
      <c r="N43" s="80"/>
      <c r="O43" s="83"/>
      <c r="P43" s="80"/>
      <c r="S43" s="19"/>
    </row>
    <row r="44" spans="1:19" ht="15.5" x14ac:dyDescent="0.3">
      <c r="A44" s="85"/>
      <c r="B44" s="86"/>
      <c r="C44" s="16" t="s">
        <v>204</v>
      </c>
      <c r="D44" s="420" t="s">
        <v>2</v>
      </c>
      <c r="E44" s="422" t="s">
        <v>52</v>
      </c>
      <c r="F44" s="423"/>
      <c r="G44" s="424"/>
      <c r="H44" s="424"/>
      <c r="I44" s="423"/>
      <c r="J44" s="450"/>
      <c r="K44" s="422" t="s">
        <v>53</v>
      </c>
      <c r="L44" s="424"/>
      <c r="M44" s="424"/>
      <c r="N44" s="423"/>
      <c r="O44" s="424"/>
      <c r="P44" s="450"/>
      <c r="Q44" s="87" t="s">
        <v>5</v>
      </c>
      <c r="R44" s="88"/>
      <c r="S44" s="19"/>
    </row>
    <row r="45" spans="1:19" ht="15.5" x14ac:dyDescent="0.3">
      <c r="A45" s="89" t="s">
        <v>6</v>
      </c>
      <c r="B45" s="90" t="s">
        <v>7</v>
      </c>
      <c r="C45" s="22" t="s">
        <v>203</v>
      </c>
      <c r="D45" s="421"/>
      <c r="E45" s="422" t="s">
        <v>8</v>
      </c>
      <c r="F45" s="423"/>
      <c r="G45" s="424"/>
      <c r="H45" s="424"/>
      <c r="I45" s="423"/>
      <c r="J45" s="450"/>
      <c r="K45" s="422" t="s">
        <v>8</v>
      </c>
      <c r="L45" s="423"/>
      <c r="M45" s="424"/>
      <c r="N45" s="424"/>
      <c r="O45" s="423"/>
      <c r="P45" s="450"/>
      <c r="Q45" s="91" t="s">
        <v>9</v>
      </c>
      <c r="R45" s="92" t="s">
        <v>10</v>
      </c>
      <c r="S45" s="10"/>
    </row>
    <row r="46" spans="1:19" s="104" customFormat="1" ht="14" x14ac:dyDescent="0.3">
      <c r="A46" s="27"/>
      <c r="B46" s="93"/>
      <c r="C46" s="27"/>
      <c r="D46" s="94"/>
      <c r="E46" s="95" t="s">
        <v>11</v>
      </c>
      <c r="F46" s="85" t="s">
        <v>12</v>
      </c>
      <c r="G46" s="95" t="s">
        <v>13</v>
      </c>
      <c r="H46" s="95" t="s">
        <v>14</v>
      </c>
      <c r="I46" s="95" t="s">
        <v>15</v>
      </c>
      <c r="J46" s="85" t="s">
        <v>16</v>
      </c>
      <c r="K46" s="95" t="s">
        <v>11</v>
      </c>
      <c r="L46" s="95" t="s">
        <v>12</v>
      </c>
      <c r="M46" s="95" t="s">
        <v>13</v>
      </c>
      <c r="N46" s="85" t="s">
        <v>14</v>
      </c>
      <c r="O46" s="95" t="s">
        <v>17</v>
      </c>
      <c r="P46" s="85" t="s">
        <v>16</v>
      </c>
      <c r="Q46" s="91"/>
      <c r="R46" s="91"/>
      <c r="S46" s="103"/>
    </row>
    <row r="47" spans="1:19" s="104" customFormat="1" ht="14" x14ac:dyDescent="0.3">
      <c r="A47" s="96"/>
      <c r="B47" s="97" t="s">
        <v>1</v>
      </c>
      <c r="C47" s="98"/>
      <c r="D47" s="99"/>
      <c r="E47" s="100"/>
      <c r="F47" s="101"/>
      <c r="G47" s="100"/>
      <c r="H47" s="100"/>
      <c r="I47" s="101"/>
      <c r="J47" s="101"/>
      <c r="K47" s="100"/>
      <c r="L47" s="100"/>
      <c r="M47" s="100"/>
      <c r="N47" s="101"/>
      <c r="O47" s="100"/>
      <c r="P47" s="101"/>
      <c r="Q47" s="42"/>
      <c r="R47" s="43"/>
      <c r="S47" s="105"/>
    </row>
    <row r="48" spans="1:19" s="104" customFormat="1" ht="14" x14ac:dyDescent="0.3">
      <c r="A48" s="37">
        <v>1</v>
      </c>
      <c r="B48" s="38" t="s">
        <v>212</v>
      </c>
      <c r="C48" s="37" t="s">
        <v>316</v>
      </c>
      <c r="D48" s="39" t="s">
        <v>54</v>
      </c>
      <c r="E48" s="40">
        <v>2</v>
      </c>
      <c r="F48" s="40"/>
      <c r="G48" s="40">
        <v>2</v>
      </c>
      <c r="H48" s="40"/>
      <c r="I48" s="40">
        <v>4</v>
      </c>
      <c r="J48" s="40" t="s">
        <v>19</v>
      </c>
      <c r="K48" s="40"/>
      <c r="L48" s="40"/>
      <c r="M48" s="40"/>
      <c r="N48" s="40"/>
      <c r="O48" s="40"/>
      <c r="P48" s="40"/>
      <c r="Q48" s="42">
        <f t="shared" ref="Q48:Q56" si="4">(((((((E50+F50)+G50)+H50)+K50)+L50)+M50)+N50)*14</f>
        <v>56</v>
      </c>
      <c r="R48" s="43">
        <v>4</v>
      </c>
      <c r="S48" s="103"/>
    </row>
    <row r="49" spans="1:19" s="104" customFormat="1" ht="14" x14ac:dyDescent="0.3">
      <c r="A49" s="37">
        <v>2</v>
      </c>
      <c r="B49" s="38" t="s">
        <v>213</v>
      </c>
      <c r="C49" s="37" t="s">
        <v>316</v>
      </c>
      <c r="D49" s="39" t="s">
        <v>55</v>
      </c>
      <c r="E49" s="40"/>
      <c r="F49" s="40"/>
      <c r="G49" s="40"/>
      <c r="H49" s="40"/>
      <c r="I49" s="40"/>
      <c r="J49" s="40"/>
      <c r="K49" s="40">
        <v>2</v>
      </c>
      <c r="L49" s="40"/>
      <c r="M49" s="40">
        <v>2</v>
      </c>
      <c r="N49" s="40"/>
      <c r="O49" s="40">
        <v>4</v>
      </c>
      <c r="P49" s="40" t="s">
        <v>19</v>
      </c>
      <c r="Q49" s="42">
        <f t="shared" si="4"/>
        <v>56</v>
      </c>
      <c r="R49" s="43">
        <v>4</v>
      </c>
      <c r="S49" s="103"/>
    </row>
    <row r="50" spans="1:19" s="104" customFormat="1" ht="14" x14ac:dyDescent="0.3">
      <c r="A50" s="37">
        <v>3</v>
      </c>
      <c r="B50" s="38" t="s">
        <v>56</v>
      </c>
      <c r="C50" s="37" t="s">
        <v>316</v>
      </c>
      <c r="D50" s="39" t="s">
        <v>57</v>
      </c>
      <c r="E50" s="40">
        <v>2</v>
      </c>
      <c r="F50" s="40"/>
      <c r="G50" s="40">
        <v>2</v>
      </c>
      <c r="H50" s="40"/>
      <c r="I50" s="40">
        <v>4</v>
      </c>
      <c r="J50" s="40" t="s">
        <v>19</v>
      </c>
      <c r="K50" s="40"/>
      <c r="L50" s="40"/>
      <c r="M50" s="40"/>
      <c r="N50" s="40"/>
      <c r="O50" s="40"/>
      <c r="P50" s="40"/>
      <c r="Q50" s="42">
        <f t="shared" si="4"/>
        <v>56</v>
      </c>
      <c r="R50" s="43">
        <v>4</v>
      </c>
      <c r="S50" s="103"/>
    </row>
    <row r="51" spans="1:19" s="104" customFormat="1" ht="14" x14ac:dyDescent="0.3">
      <c r="A51" s="37">
        <v>4</v>
      </c>
      <c r="B51" s="38" t="s">
        <v>58</v>
      </c>
      <c r="C51" s="37" t="s">
        <v>316</v>
      </c>
      <c r="D51" s="39" t="s">
        <v>59</v>
      </c>
      <c r="E51" s="40"/>
      <c r="F51" s="40"/>
      <c r="G51" s="40"/>
      <c r="H51" s="40"/>
      <c r="I51" s="40"/>
      <c r="J51" s="40"/>
      <c r="K51" s="40">
        <v>2</v>
      </c>
      <c r="L51" s="40"/>
      <c r="M51" s="40">
        <v>2</v>
      </c>
      <c r="N51" s="40"/>
      <c r="O51" s="40">
        <v>3</v>
      </c>
      <c r="P51" s="40" t="s">
        <v>19</v>
      </c>
      <c r="Q51" s="42">
        <f t="shared" si="4"/>
        <v>56</v>
      </c>
      <c r="R51" s="43">
        <v>3</v>
      </c>
      <c r="S51" s="103"/>
    </row>
    <row r="52" spans="1:19" s="104" customFormat="1" ht="14" x14ac:dyDescent="0.3">
      <c r="A52" s="37">
        <v>5</v>
      </c>
      <c r="B52" s="38" t="s">
        <v>214</v>
      </c>
      <c r="C52" s="37" t="s">
        <v>316</v>
      </c>
      <c r="D52" s="39" t="s">
        <v>60</v>
      </c>
      <c r="E52" s="40">
        <v>2</v>
      </c>
      <c r="F52" s="40"/>
      <c r="G52" s="40">
        <v>2</v>
      </c>
      <c r="H52" s="40"/>
      <c r="I52" s="40">
        <v>4</v>
      </c>
      <c r="J52" s="40" t="s">
        <v>19</v>
      </c>
      <c r="K52" s="40"/>
      <c r="L52" s="40"/>
      <c r="M52" s="40"/>
      <c r="N52" s="40"/>
      <c r="O52" s="40"/>
      <c r="P52" s="40"/>
      <c r="Q52" s="42">
        <v>56</v>
      </c>
      <c r="R52" s="43">
        <v>4</v>
      </c>
      <c r="S52" s="103"/>
    </row>
    <row r="53" spans="1:19" s="104" customFormat="1" ht="14" x14ac:dyDescent="0.3">
      <c r="A53" s="37">
        <v>6</v>
      </c>
      <c r="B53" s="38" t="s">
        <v>229</v>
      </c>
      <c r="C53" s="37" t="s">
        <v>316</v>
      </c>
      <c r="D53" s="39" t="s">
        <v>61</v>
      </c>
      <c r="E53" s="40">
        <v>2</v>
      </c>
      <c r="F53" s="40">
        <v>1</v>
      </c>
      <c r="G53" s="40">
        <v>1</v>
      </c>
      <c r="H53" s="40"/>
      <c r="I53" s="40">
        <v>4</v>
      </c>
      <c r="J53" s="40" t="s">
        <v>19</v>
      </c>
      <c r="K53" s="40"/>
      <c r="L53" s="40"/>
      <c r="M53" s="40"/>
      <c r="N53" s="40"/>
      <c r="O53" s="40"/>
      <c r="P53" s="40"/>
      <c r="Q53" s="42">
        <f t="shared" si="4"/>
        <v>56</v>
      </c>
      <c r="R53" s="43">
        <v>4</v>
      </c>
      <c r="S53" s="103"/>
    </row>
    <row r="54" spans="1:19" s="104" customFormat="1" ht="14" x14ac:dyDescent="0.3">
      <c r="A54" s="37">
        <v>7</v>
      </c>
      <c r="B54" s="38" t="s">
        <v>200</v>
      </c>
      <c r="C54" s="37" t="s">
        <v>323</v>
      </c>
      <c r="D54" s="39" t="s">
        <v>62</v>
      </c>
      <c r="E54" s="40">
        <v>2</v>
      </c>
      <c r="F54" s="40"/>
      <c r="G54" s="40"/>
      <c r="H54" s="40"/>
      <c r="I54" s="40">
        <v>1</v>
      </c>
      <c r="J54" s="40" t="s">
        <v>19</v>
      </c>
      <c r="K54" s="40"/>
      <c r="L54" s="40"/>
      <c r="M54" s="40"/>
      <c r="N54" s="40"/>
      <c r="O54" s="40"/>
      <c r="P54" s="40"/>
      <c r="Q54" s="42">
        <v>28</v>
      </c>
      <c r="R54" s="43">
        <v>1</v>
      </c>
      <c r="S54" s="103"/>
    </row>
    <row r="55" spans="1:19" s="104" customFormat="1" ht="14" x14ac:dyDescent="0.3">
      <c r="A55" s="37">
        <v>8</v>
      </c>
      <c r="B55" s="38" t="s">
        <v>63</v>
      </c>
      <c r="C55" s="37" t="s">
        <v>323</v>
      </c>
      <c r="D55" s="39" t="s">
        <v>64</v>
      </c>
      <c r="E55" s="40">
        <v>2</v>
      </c>
      <c r="F55" s="40">
        <v>1</v>
      </c>
      <c r="G55" s="40">
        <v>1</v>
      </c>
      <c r="H55" s="40"/>
      <c r="I55" s="40">
        <v>3</v>
      </c>
      <c r="J55" s="40" t="s">
        <v>27</v>
      </c>
      <c r="K55" s="40"/>
      <c r="L55" s="40"/>
      <c r="M55" s="40"/>
      <c r="N55" s="40"/>
      <c r="O55" s="40"/>
      <c r="P55" s="40"/>
      <c r="Q55" s="42">
        <f t="shared" si="4"/>
        <v>56</v>
      </c>
      <c r="R55" s="43">
        <v>3</v>
      </c>
      <c r="S55" s="103"/>
    </row>
    <row r="56" spans="1:19" s="104" customFormat="1" ht="14" x14ac:dyDescent="0.3">
      <c r="A56" s="37">
        <v>9</v>
      </c>
      <c r="B56" s="38" t="s">
        <v>215</v>
      </c>
      <c r="C56" s="37" t="s">
        <v>323</v>
      </c>
      <c r="D56" s="39" t="s">
        <v>65</v>
      </c>
      <c r="E56" s="40"/>
      <c r="F56" s="40"/>
      <c r="G56" s="40"/>
      <c r="H56" s="40"/>
      <c r="I56" s="40"/>
      <c r="J56" s="40"/>
      <c r="K56" s="40">
        <v>2</v>
      </c>
      <c r="L56" s="40">
        <v>1</v>
      </c>
      <c r="M56" s="40">
        <v>1</v>
      </c>
      <c r="N56" s="40"/>
      <c r="O56" s="40">
        <v>3</v>
      </c>
      <c r="P56" s="40" t="s">
        <v>27</v>
      </c>
      <c r="Q56" s="42">
        <f t="shared" si="4"/>
        <v>56</v>
      </c>
      <c r="R56" s="43">
        <v>3</v>
      </c>
      <c r="S56" s="103"/>
    </row>
    <row r="57" spans="1:19" s="104" customFormat="1" ht="14" x14ac:dyDescent="0.3">
      <c r="A57" s="37">
        <v>10</v>
      </c>
      <c r="B57" s="38" t="s">
        <v>216</v>
      </c>
      <c r="C57" s="37" t="s">
        <v>323</v>
      </c>
      <c r="D57" s="39" t="s">
        <v>66</v>
      </c>
      <c r="E57" s="40">
        <v>2</v>
      </c>
      <c r="F57" s="40">
        <v>1</v>
      </c>
      <c r="G57" s="40">
        <v>1</v>
      </c>
      <c r="H57" s="40"/>
      <c r="I57" s="40">
        <v>4</v>
      </c>
      <c r="J57" s="40" t="s">
        <v>27</v>
      </c>
      <c r="K57" s="40"/>
      <c r="L57" s="40"/>
      <c r="M57" s="40"/>
      <c r="N57" s="40"/>
      <c r="O57" s="40"/>
      <c r="P57" s="40"/>
      <c r="Q57" s="42">
        <f>(((((((E59+F59)+G59)+H59)+K59)+L59)+M59)+N59)*14</f>
        <v>56</v>
      </c>
      <c r="R57" s="43">
        <v>4</v>
      </c>
      <c r="S57" s="103"/>
    </row>
    <row r="58" spans="1:19" s="104" customFormat="1" ht="14" x14ac:dyDescent="0.3">
      <c r="A58" s="37">
        <v>11</v>
      </c>
      <c r="B58" s="38" t="s">
        <v>217</v>
      </c>
      <c r="C58" s="37" t="s">
        <v>323</v>
      </c>
      <c r="D58" s="39" t="s">
        <v>67</v>
      </c>
      <c r="E58" s="40"/>
      <c r="F58" s="40"/>
      <c r="G58" s="40"/>
      <c r="H58" s="40"/>
      <c r="I58" s="40"/>
      <c r="J58" s="40"/>
      <c r="K58" s="40">
        <v>2</v>
      </c>
      <c r="L58" s="40"/>
      <c r="M58" s="40">
        <v>2</v>
      </c>
      <c r="N58" s="40"/>
      <c r="O58" s="40">
        <v>3</v>
      </c>
      <c r="P58" s="40" t="s">
        <v>19</v>
      </c>
      <c r="Q58" s="42">
        <f>(((((((E60+F60)+G60)+H60)+K60)+L60)+M60)+N60)*14</f>
        <v>56</v>
      </c>
      <c r="R58" s="43">
        <v>3</v>
      </c>
      <c r="S58" s="103"/>
    </row>
    <row r="59" spans="1:19" s="104" customFormat="1" ht="14" x14ac:dyDescent="0.3">
      <c r="A59" s="37">
        <v>12</v>
      </c>
      <c r="B59" s="38" t="s">
        <v>68</v>
      </c>
      <c r="C59" s="37" t="s">
        <v>316</v>
      </c>
      <c r="D59" s="39" t="s">
        <v>69</v>
      </c>
      <c r="E59" s="40">
        <v>2</v>
      </c>
      <c r="F59" s="40"/>
      <c r="G59" s="40">
        <v>2</v>
      </c>
      <c r="H59" s="40"/>
      <c r="I59" s="40">
        <v>4</v>
      </c>
      <c r="J59" s="40" t="s">
        <v>27</v>
      </c>
      <c r="K59" s="40"/>
      <c r="L59" s="40"/>
      <c r="M59" s="40"/>
      <c r="N59" s="40"/>
      <c r="O59" s="40"/>
      <c r="P59" s="40"/>
      <c r="Q59" s="42">
        <f>(((((((E61+F61)+G61)+H61)+K61)+L61)+M61)+N61)*14</f>
        <v>56</v>
      </c>
      <c r="R59" s="43">
        <v>4</v>
      </c>
      <c r="S59" s="103"/>
    </row>
    <row r="60" spans="1:19" s="104" customFormat="1" ht="14" x14ac:dyDescent="0.3">
      <c r="A60" s="37">
        <v>13</v>
      </c>
      <c r="B60" s="38" t="s">
        <v>70</v>
      </c>
      <c r="C60" s="37" t="s">
        <v>316</v>
      </c>
      <c r="D60" s="39" t="s">
        <v>71</v>
      </c>
      <c r="E60" s="40"/>
      <c r="F60" s="40"/>
      <c r="G60" s="40"/>
      <c r="H60" s="40"/>
      <c r="I60" s="40"/>
      <c r="J60" s="40"/>
      <c r="K60" s="40">
        <v>2</v>
      </c>
      <c r="L60" s="40"/>
      <c r="M60" s="40">
        <v>2</v>
      </c>
      <c r="N60" s="40"/>
      <c r="O60" s="40">
        <v>3</v>
      </c>
      <c r="P60" s="40" t="s">
        <v>19</v>
      </c>
      <c r="Q60" s="42">
        <v>56</v>
      </c>
      <c r="R60" s="43">
        <v>3</v>
      </c>
      <c r="S60" s="103"/>
    </row>
    <row r="61" spans="1:19" s="104" customFormat="1" ht="14" x14ac:dyDescent="0.3">
      <c r="A61" s="37">
        <v>14</v>
      </c>
      <c r="B61" s="38" t="s">
        <v>218</v>
      </c>
      <c r="C61" s="37" t="s">
        <v>323</v>
      </c>
      <c r="D61" s="39" t="s">
        <v>72</v>
      </c>
      <c r="E61" s="40"/>
      <c r="F61" s="40"/>
      <c r="G61" s="40"/>
      <c r="H61" s="40"/>
      <c r="I61" s="40"/>
      <c r="J61" s="40"/>
      <c r="K61" s="40">
        <v>2</v>
      </c>
      <c r="L61" s="40"/>
      <c r="M61" s="40">
        <v>2</v>
      </c>
      <c r="N61" s="40"/>
      <c r="O61" s="40">
        <v>3</v>
      </c>
      <c r="P61" s="40" t="s">
        <v>19</v>
      </c>
      <c r="Q61" s="42">
        <f t="shared" ref="Q61" si="5">(((((((E63+F63)+G63)+H63)+K63)+L63)+M63)+N63)*14</f>
        <v>56</v>
      </c>
      <c r="R61" s="43">
        <v>3</v>
      </c>
      <c r="S61" s="105"/>
    </row>
    <row r="62" spans="1:19" s="104" customFormat="1" ht="14" x14ac:dyDescent="0.3">
      <c r="A62" s="37">
        <v>15</v>
      </c>
      <c r="B62" s="38" t="s">
        <v>256</v>
      </c>
      <c r="C62" s="37" t="s">
        <v>324</v>
      </c>
      <c r="D62" s="39" t="s">
        <v>191</v>
      </c>
      <c r="E62" s="40">
        <v>1</v>
      </c>
      <c r="F62" s="40">
        <v>1</v>
      </c>
      <c r="G62" s="40"/>
      <c r="H62" s="40"/>
      <c r="I62" s="40">
        <v>1</v>
      </c>
      <c r="J62" s="40" t="s">
        <v>27</v>
      </c>
      <c r="K62" s="40"/>
      <c r="L62" s="40"/>
      <c r="M62" s="40"/>
      <c r="N62" s="40"/>
      <c r="O62" s="40"/>
      <c r="P62" s="40"/>
      <c r="Q62" s="42">
        <v>28</v>
      </c>
      <c r="R62" s="43">
        <v>1</v>
      </c>
      <c r="S62" s="103"/>
    </row>
    <row r="63" spans="1:19" s="104" customFormat="1" ht="14" x14ac:dyDescent="0.3">
      <c r="A63" s="106">
        <v>16</v>
      </c>
      <c r="B63" s="378" t="s">
        <v>346</v>
      </c>
      <c r="C63" s="37" t="s">
        <v>316</v>
      </c>
      <c r="D63" s="39" t="s">
        <v>192</v>
      </c>
      <c r="E63" s="51"/>
      <c r="F63" s="51"/>
      <c r="G63" s="51"/>
      <c r="H63" s="51"/>
      <c r="I63" s="51"/>
      <c r="J63" s="51"/>
      <c r="K63" s="51">
        <v>2</v>
      </c>
      <c r="L63" s="51">
        <v>1</v>
      </c>
      <c r="M63" s="51">
        <v>1</v>
      </c>
      <c r="N63" s="51"/>
      <c r="O63" s="51">
        <v>4</v>
      </c>
      <c r="P63" s="379" t="s">
        <v>27</v>
      </c>
      <c r="Q63" s="42">
        <v>56</v>
      </c>
      <c r="R63" s="43">
        <v>4</v>
      </c>
      <c r="S63" s="103"/>
    </row>
    <row r="64" spans="1:19" s="104" customFormat="1" ht="14" x14ac:dyDescent="0.3">
      <c r="A64" s="106">
        <v>17</v>
      </c>
      <c r="B64" s="107" t="s">
        <v>183</v>
      </c>
      <c r="C64" s="37" t="s">
        <v>324</v>
      </c>
      <c r="D64" s="39" t="s">
        <v>193</v>
      </c>
      <c r="E64" s="51"/>
      <c r="F64" s="51"/>
      <c r="G64" s="51">
        <v>1</v>
      </c>
      <c r="H64" s="51"/>
      <c r="I64" s="51">
        <v>1</v>
      </c>
      <c r="J64" s="51" t="s">
        <v>27</v>
      </c>
      <c r="K64" s="51"/>
      <c r="L64" s="51"/>
      <c r="M64" s="51"/>
      <c r="N64" s="51"/>
      <c r="O64" s="51"/>
      <c r="P64" s="51"/>
      <c r="Q64" s="42">
        <v>14</v>
      </c>
      <c r="R64" s="42">
        <v>1</v>
      </c>
      <c r="S64" s="105"/>
    </row>
    <row r="65" spans="1:19" s="104" customFormat="1" ht="15" customHeight="1" x14ac:dyDescent="0.3">
      <c r="A65" s="106">
        <v>18</v>
      </c>
      <c r="B65" s="107" t="s">
        <v>184</v>
      </c>
      <c r="C65" s="37" t="s">
        <v>324</v>
      </c>
      <c r="D65" s="39" t="s">
        <v>185</v>
      </c>
      <c r="E65" s="51"/>
      <c r="F65" s="51"/>
      <c r="G65" s="51"/>
      <c r="H65" s="51"/>
      <c r="I65" s="51"/>
      <c r="J65" s="51"/>
      <c r="K65" s="51"/>
      <c r="L65" s="51"/>
      <c r="M65" s="51">
        <v>1</v>
      </c>
      <c r="N65" s="51"/>
      <c r="O65" s="51">
        <v>1</v>
      </c>
      <c r="P65" s="51" t="s">
        <v>27</v>
      </c>
      <c r="Q65" s="42">
        <v>14</v>
      </c>
      <c r="R65" s="42">
        <v>1</v>
      </c>
      <c r="S65" s="105"/>
    </row>
    <row r="66" spans="1:19" s="104" customFormat="1" ht="14" x14ac:dyDescent="0.3">
      <c r="A66" s="56"/>
      <c r="B66" s="57" t="s">
        <v>46</v>
      </c>
      <c r="C66" s="57"/>
      <c r="D66" s="58"/>
      <c r="E66" s="59">
        <f>SUM(E48:E65)</f>
        <v>17</v>
      </c>
      <c r="F66" s="59">
        <f>SUM(F48:F65)</f>
        <v>4</v>
      </c>
      <c r="G66" s="59">
        <f>SUM(G48:G65)</f>
        <v>12</v>
      </c>
      <c r="H66" s="59"/>
      <c r="I66" s="59">
        <f>SUM(I48:I65)</f>
        <v>30</v>
      </c>
      <c r="J66" s="59"/>
      <c r="K66" s="59">
        <f>SUM(K48:K65)</f>
        <v>14</v>
      </c>
      <c r="L66" s="59">
        <f>SUM(L48:L65)</f>
        <v>2</v>
      </c>
      <c r="M66" s="59">
        <f>SUM(M48:M65)</f>
        <v>13</v>
      </c>
      <c r="N66" s="59"/>
      <c r="O66" s="59">
        <f>SUM(O48:O65)</f>
        <v>24</v>
      </c>
      <c r="P66" s="59"/>
      <c r="Q66" s="108">
        <f>SUM(Q48:Q65)</f>
        <v>868</v>
      </c>
      <c r="R66" s="109">
        <f>SUM(R48:R65)</f>
        <v>54</v>
      </c>
      <c r="S66" s="105"/>
    </row>
    <row r="67" spans="1:19" s="104" customFormat="1" ht="14" x14ac:dyDescent="0.3">
      <c r="A67" s="110">
        <v>19</v>
      </c>
      <c r="B67" s="38" t="s">
        <v>266</v>
      </c>
      <c r="C67" s="111"/>
      <c r="D67" s="112" t="s">
        <v>77</v>
      </c>
      <c r="E67" s="113"/>
      <c r="F67" s="113"/>
      <c r="G67" s="113"/>
      <c r="H67" s="113"/>
      <c r="I67" s="113"/>
      <c r="J67" s="113"/>
      <c r="K67" s="464" t="s">
        <v>269</v>
      </c>
      <c r="L67" s="465"/>
      <c r="M67" s="465"/>
      <c r="N67" s="466"/>
      <c r="O67" s="51">
        <v>1</v>
      </c>
      <c r="P67" s="51" t="s">
        <v>27</v>
      </c>
      <c r="Q67" s="51">
        <v>30</v>
      </c>
      <c r="R67" s="51">
        <v>1</v>
      </c>
      <c r="S67" s="103"/>
    </row>
    <row r="68" spans="1:19" s="104" customFormat="1" ht="14" x14ac:dyDescent="0.3">
      <c r="A68" s="37">
        <v>20</v>
      </c>
      <c r="B68" s="38" t="s">
        <v>268</v>
      </c>
      <c r="C68" s="37"/>
      <c r="D68" s="112" t="s">
        <v>186</v>
      </c>
      <c r="E68" s="40"/>
      <c r="F68" s="40"/>
      <c r="G68" s="40"/>
      <c r="H68" s="40"/>
      <c r="I68" s="40"/>
      <c r="J68" s="40"/>
      <c r="K68" s="464" t="s">
        <v>181</v>
      </c>
      <c r="L68" s="465"/>
      <c r="M68" s="465"/>
      <c r="N68" s="466"/>
      <c r="O68" s="40">
        <v>3</v>
      </c>
      <c r="P68" s="40" t="s">
        <v>19</v>
      </c>
      <c r="Q68" s="42">
        <v>90</v>
      </c>
      <c r="R68" s="43">
        <f>O68</f>
        <v>3</v>
      </c>
      <c r="S68" s="103"/>
    </row>
    <row r="69" spans="1:19" s="104" customFormat="1" ht="14" x14ac:dyDescent="0.3">
      <c r="A69" s="114"/>
      <c r="B69" s="115" t="s">
        <v>73</v>
      </c>
      <c r="C69" s="116"/>
      <c r="D69" s="117"/>
      <c r="E69" s="118"/>
      <c r="F69" s="119"/>
      <c r="G69" s="118"/>
      <c r="H69" s="118"/>
      <c r="I69" s="119"/>
      <c r="J69" s="119"/>
      <c r="K69" s="118"/>
      <c r="L69" s="118"/>
      <c r="M69" s="118"/>
      <c r="N69" s="119"/>
      <c r="O69" s="118"/>
      <c r="P69" s="119"/>
      <c r="Q69" s="118"/>
      <c r="R69" s="120"/>
      <c r="S69" s="128"/>
    </row>
    <row r="70" spans="1:19" s="104" customFormat="1" ht="14" x14ac:dyDescent="0.3">
      <c r="A70" s="121">
        <v>21</v>
      </c>
      <c r="B70" s="122" t="s">
        <v>74</v>
      </c>
      <c r="C70" s="37" t="s">
        <v>316</v>
      </c>
      <c r="D70" s="123" t="s">
        <v>189</v>
      </c>
      <c r="E70" s="40"/>
      <c r="F70" s="40"/>
      <c r="G70" s="40"/>
      <c r="H70" s="40"/>
      <c r="I70" s="40"/>
      <c r="J70" s="40"/>
      <c r="K70" s="40">
        <v>2</v>
      </c>
      <c r="L70" s="40"/>
      <c r="M70" s="40">
        <v>1</v>
      </c>
      <c r="N70" s="40"/>
      <c r="O70" s="40">
        <v>2</v>
      </c>
      <c r="P70" s="40" t="s">
        <v>27</v>
      </c>
      <c r="Q70" s="124"/>
      <c r="R70" s="125"/>
      <c r="S70" s="103"/>
    </row>
    <row r="71" spans="1:19" s="104" customFormat="1" ht="14" x14ac:dyDescent="0.3">
      <c r="A71" s="121">
        <v>22</v>
      </c>
      <c r="B71" s="122" t="s">
        <v>75</v>
      </c>
      <c r="C71" s="37" t="s">
        <v>316</v>
      </c>
      <c r="D71" s="112" t="s">
        <v>270</v>
      </c>
      <c r="E71" s="40"/>
      <c r="F71" s="40"/>
      <c r="G71" s="40"/>
      <c r="H71" s="40"/>
      <c r="I71" s="40"/>
      <c r="J71" s="40"/>
      <c r="K71" s="40">
        <v>2</v>
      </c>
      <c r="L71" s="40"/>
      <c r="M71" s="40">
        <v>1</v>
      </c>
      <c r="N71" s="40"/>
      <c r="O71" s="40">
        <v>2</v>
      </c>
      <c r="P71" s="40" t="s">
        <v>27</v>
      </c>
      <c r="Q71" s="126">
        <v>42</v>
      </c>
      <c r="R71" s="127">
        <v>2</v>
      </c>
      <c r="S71" s="103"/>
    </row>
    <row r="72" spans="1:19" s="104" customFormat="1" ht="14" x14ac:dyDescent="0.3">
      <c r="A72" s="121">
        <v>23</v>
      </c>
      <c r="B72" s="122" t="s">
        <v>76</v>
      </c>
      <c r="C72" s="37" t="s">
        <v>316</v>
      </c>
      <c r="D72" s="123" t="s">
        <v>271</v>
      </c>
      <c r="E72" s="40"/>
      <c r="F72" s="40"/>
      <c r="G72" s="40"/>
      <c r="H72" s="40"/>
      <c r="I72" s="40"/>
      <c r="J72" s="40"/>
      <c r="K72" s="40">
        <v>2</v>
      </c>
      <c r="L72" s="40"/>
      <c r="M72" s="40">
        <v>1</v>
      </c>
      <c r="N72" s="40"/>
      <c r="O72" s="40">
        <v>2</v>
      </c>
      <c r="P72" s="40" t="s">
        <v>27</v>
      </c>
      <c r="Q72" s="126"/>
      <c r="R72" s="127"/>
      <c r="S72" s="103"/>
    </row>
    <row r="73" spans="1:19" ht="15.5" x14ac:dyDescent="0.3">
      <c r="A73" s="471" t="s">
        <v>46</v>
      </c>
      <c r="B73" s="472"/>
      <c r="C73" s="472"/>
      <c r="D73" s="473"/>
      <c r="E73" s="71"/>
      <c r="F73" s="71"/>
      <c r="G73" s="71"/>
      <c r="H73" s="71"/>
      <c r="I73" s="71"/>
      <c r="J73" s="71"/>
      <c r="K73" s="71">
        <v>2</v>
      </c>
      <c r="L73" s="71"/>
      <c r="M73" s="71">
        <v>1</v>
      </c>
      <c r="N73" s="71"/>
      <c r="O73" s="71">
        <v>2</v>
      </c>
      <c r="P73" s="71"/>
      <c r="Q73" s="129"/>
      <c r="R73" s="130"/>
      <c r="S73" s="136"/>
    </row>
    <row r="74" spans="1:19" ht="15.5" x14ac:dyDescent="0.3">
      <c r="A74" s="467" t="s">
        <v>51</v>
      </c>
      <c r="B74" s="468"/>
      <c r="C74" s="468"/>
      <c r="D74" s="469"/>
      <c r="E74" s="461">
        <f>SUM(E66,F66,G66)</f>
        <v>33</v>
      </c>
      <c r="F74" s="462"/>
      <c r="G74" s="462"/>
      <c r="H74" s="463"/>
      <c r="I74" s="72">
        <v>30</v>
      </c>
      <c r="J74" s="71"/>
      <c r="K74" s="461">
        <f>SUM(K66,L66,M66,K73,M73)</f>
        <v>32</v>
      </c>
      <c r="L74" s="462"/>
      <c r="M74" s="462"/>
      <c r="N74" s="463"/>
      <c r="O74" s="72">
        <f>SUM(O66,O67,O68,O73)</f>
        <v>30</v>
      </c>
      <c r="P74" s="71"/>
      <c r="Q74" s="61">
        <f>(Q66+Q67+Q68)+Q71</f>
        <v>1030</v>
      </c>
      <c r="R74" s="62">
        <f>SUM(((R66+R67+R68)+R71))</f>
        <v>60</v>
      </c>
      <c r="S74" s="136"/>
    </row>
    <row r="75" spans="1:19" ht="15.5" x14ac:dyDescent="0.35">
      <c r="A75" s="131"/>
      <c r="B75" s="131"/>
      <c r="C75" s="131"/>
      <c r="D75" s="132"/>
      <c r="E75" s="133"/>
      <c r="F75" s="133"/>
      <c r="G75" s="133"/>
      <c r="H75" s="133"/>
      <c r="I75" s="133"/>
      <c r="J75" s="134"/>
      <c r="K75" s="133"/>
      <c r="L75" s="133"/>
      <c r="M75" s="133"/>
      <c r="N75" s="133"/>
      <c r="O75" s="133"/>
      <c r="P75" s="134"/>
      <c r="Q75" s="135"/>
      <c r="R75" s="135"/>
      <c r="S75" s="136"/>
    </row>
    <row r="76" spans="1:19" ht="15.5" x14ac:dyDescent="0.35">
      <c r="A76" s="131"/>
      <c r="B76" s="131"/>
      <c r="C76" s="131"/>
      <c r="D76" s="132"/>
      <c r="E76" s="133"/>
      <c r="F76" s="133"/>
      <c r="G76" s="133"/>
      <c r="H76" s="133"/>
      <c r="I76" s="133"/>
      <c r="J76" s="134"/>
      <c r="K76" s="133"/>
      <c r="L76" s="133"/>
      <c r="M76" s="133"/>
      <c r="N76" s="133"/>
      <c r="O76" s="133"/>
      <c r="P76" s="134"/>
      <c r="Q76" s="135"/>
      <c r="R76" s="135"/>
      <c r="S76" s="136"/>
    </row>
    <row r="77" spans="1:19" ht="15.5" x14ac:dyDescent="0.35">
      <c r="A77" s="131"/>
      <c r="B77" s="131"/>
      <c r="C77" s="131"/>
      <c r="D77" s="132"/>
      <c r="E77" s="133"/>
      <c r="F77" s="133"/>
      <c r="G77" s="133"/>
      <c r="H77" s="133"/>
      <c r="I77" s="133"/>
      <c r="J77" s="134"/>
      <c r="K77" s="133"/>
      <c r="L77" s="133"/>
      <c r="M77" s="133"/>
      <c r="N77" s="133"/>
      <c r="O77" s="133"/>
      <c r="P77" s="134"/>
      <c r="Q77" s="135"/>
      <c r="R77" s="135"/>
      <c r="S77" s="136"/>
    </row>
    <row r="78" spans="1:19" ht="15.5" x14ac:dyDescent="0.3">
      <c r="A78" s="131"/>
      <c r="B78" s="131"/>
      <c r="C78" s="131"/>
      <c r="D78" s="132"/>
      <c r="E78" s="133"/>
      <c r="F78" s="133"/>
      <c r="G78" s="133"/>
      <c r="H78" s="133"/>
      <c r="I78" s="133"/>
      <c r="J78" s="134"/>
      <c r="K78" s="133"/>
      <c r="L78" s="133"/>
      <c r="M78" s="133"/>
      <c r="N78" s="133"/>
      <c r="O78" s="133"/>
      <c r="P78" s="134"/>
      <c r="Q78" s="83"/>
      <c r="R78" s="84"/>
      <c r="S78" s="10"/>
    </row>
    <row r="79" spans="1:19" ht="15.5" x14ac:dyDescent="0.3">
      <c r="A79" s="131"/>
      <c r="B79" s="131"/>
      <c r="C79" s="131"/>
      <c r="D79" s="132"/>
      <c r="E79" s="133"/>
      <c r="F79" s="133"/>
      <c r="G79" s="133"/>
      <c r="H79" s="133"/>
      <c r="I79" s="133"/>
      <c r="J79" s="134"/>
      <c r="K79" s="133"/>
      <c r="L79" s="133"/>
      <c r="M79" s="133"/>
      <c r="N79" s="133"/>
      <c r="O79" s="133"/>
      <c r="P79" s="134"/>
      <c r="Q79" s="83"/>
      <c r="R79" s="84"/>
      <c r="S79" s="10"/>
    </row>
    <row r="80" spans="1:19" ht="15.5" x14ac:dyDescent="0.3">
      <c r="A80" s="80"/>
      <c r="B80" s="137"/>
      <c r="C80" s="80"/>
      <c r="D80" s="340" t="s">
        <v>0</v>
      </c>
      <c r="E80" s="83"/>
      <c r="F80" s="80"/>
      <c r="G80" s="83"/>
      <c r="H80" s="83"/>
      <c r="I80" s="80"/>
      <c r="J80" s="80"/>
      <c r="K80" s="83"/>
      <c r="L80" s="83"/>
      <c r="M80" s="83"/>
      <c r="N80" s="80"/>
      <c r="O80" s="83"/>
      <c r="P80" s="80"/>
      <c r="Q80" s="83"/>
      <c r="R80" s="84"/>
      <c r="S80" s="10"/>
    </row>
    <row r="81" spans="1:19" ht="15.5" x14ac:dyDescent="0.3">
      <c r="A81" s="80"/>
      <c r="B81" s="81"/>
      <c r="C81" s="80"/>
      <c r="D81" s="82" t="s">
        <v>328</v>
      </c>
      <c r="E81" s="83"/>
      <c r="F81" s="80"/>
      <c r="G81" s="83"/>
      <c r="H81" s="83"/>
      <c r="I81" s="80"/>
      <c r="J81" s="80"/>
      <c r="K81" s="83"/>
      <c r="L81" s="83"/>
      <c r="M81" s="83"/>
      <c r="N81" s="80"/>
      <c r="O81" s="83"/>
      <c r="P81" s="80"/>
      <c r="S81" s="10"/>
    </row>
    <row r="82" spans="1:19" ht="15.5" x14ac:dyDescent="0.3">
      <c r="A82" s="80"/>
      <c r="B82" s="81"/>
      <c r="C82" s="80"/>
      <c r="D82" s="82"/>
      <c r="E82" s="83"/>
      <c r="F82" s="80"/>
      <c r="G82" s="83"/>
      <c r="H82" s="83"/>
      <c r="I82" s="80"/>
      <c r="J82" s="80"/>
      <c r="K82" s="83"/>
      <c r="L82" s="83"/>
      <c r="M82" s="83"/>
      <c r="N82" s="80"/>
      <c r="O82" s="83"/>
      <c r="P82" s="80"/>
      <c r="S82" s="19"/>
    </row>
    <row r="83" spans="1:19" ht="15.5" x14ac:dyDescent="0.3">
      <c r="A83" s="85"/>
      <c r="B83" s="86"/>
      <c r="C83" s="16" t="s">
        <v>204</v>
      </c>
      <c r="D83" s="420" t="s">
        <v>2</v>
      </c>
      <c r="E83" s="422" t="s">
        <v>78</v>
      </c>
      <c r="F83" s="423"/>
      <c r="G83" s="424"/>
      <c r="H83" s="424"/>
      <c r="I83" s="423"/>
      <c r="J83" s="450"/>
      <c r="K83" s="422" t="s">
        <v>79</v>
      </c>
      <c r="L83" s="424"/>
      <c r="M83" s="424"/>
      <c r="N83" s="423"/>
      <c r="O83" s="424"/>
      <c r="P83" s="450"/>
      <c r="Q83" s="87" t="s">
        <v>5</v>
      </c>
      <c r="R83" s="88"/>
      <c r="S83" s="19"/>
    </row>
    <row r="84" spans="1:19" ht="15.5" x14ac:dyDescent="0.3">
      <c r="A84" s="89" t="s">
        <v>6</v>
      </c>
      <c r="B84" s="90" t="s">
        <v>7</v>
      </c>
      <c r="C84" s="22" t="s">
        <v>203</v>
      </c>
      <c r="D84" s="421"/>
      <c r="E84" s="422" t="s">
        <v>8</v>
      </c>
      <c r="F84" s="423"/>
      <c r="G84" s="424"/>
      <c r="H84" s="424"/>
      <c r="I84" s="423"/>
      <c r="J84" s="450"/>
      <c r="K84" s="422" t="s">
        <v>8</v>
      </c>
      <c r="L84" s="423"/>
      <c r="M84" s="424"/>
      <c r="N84" s="424"/>
      <c r="O84" s="423"/>
      <c r="P84" s="450"/>
      <c r="Q84" s="91" t="s">
        <v>9</v>
      </c>
      <c r="R84" s="92" t="s">
        <v>10</v>
      </c>
      <c r="S84" s="10"/>
    </row>
    <row r="85" spans="1:19" s="104" customFormat="1" ht="14" x14ac:dyDescent="0.3">
      <c r="A85" s="27"/>
      <c r="B85" s="93"/>
      <c r="C85" s="27"/>
      <c r="D85" s="94"/>
      <c r="E85" s="95" t="s">
        <v>11</v>
      </c>
      <c r="F85" s="85" t="s">
        <v>12</v>
      </c>
      <c r="G85" s="95" t="s">
        <v>13</v>
      </c>
      <c r="H85" s="95" t="s">
        <v>14</v>
      </c>
      <c r="I85" s="95" t="s">
        <v>15</v>
      </c>
      <c r="J85" s="85" t="s">
        <v>16</v>
      </c>
      <c r="K85" s="95" t="s">
        <v>11</v>
      </c>
      <c r="L85" s="95" t="s">
        <v>12</v>
      </c>
      <c r="M85" s="95" t="s">
        <v>13</v>
      </c>
      <c r="N85" s="85" t="s">
        <v>14</v>
      </c>
      <c r="O85" s="95" t="s">
        <v>17</v>
      </c>
      <c r="P85" s="85" t="s">
        <v>16</v>
      </c>
      <c r="Q85" s="91"/>
      <c r="R85" s="91"/>
      <c r="S85" s="103"/>
    </row>
    <row r="86" spans="1:19" s="104" customFormat="1" ht="14" x14ac:dyDescent="0.3">
      <c r="A86" s="96"/>
      <c r="B86" s="97" t="s">
        <v>1</v>
      </c>
      <c r="C86" s="98"/>
      <c r="D86" s="99"/>
      <c r="E86" s="100"/>
      <c r="F86" s="101"/>
      <c r="G86" s="100"/>
      <c r="H86" s="100"/>
      <c r="I86" s="101"/>
      <c r="J86" s="101"/>
      <c r="K86" s="100"/>
      <c r="L86" s="100"/>
      <c r="M86" s="100"/>
      <c r="N86" s="101"/>
      <c r="O86" s="100"/>
      <c r="P86" s="101"/>
      <c r="Q86" s="100"/>
      <c r="R86" s="102"/>
      <c r="S86" s="105"/>
    </row>
    <row r="87" spans="1:19" s="104" customFormat="1" ht="14" x14ac:dyDescent="0.3">
      <c r="A87" s="139">
        <v>1</v>
      </c>
      <c r="B87" s="140" t="s">
        <v>231</v>
      </c>
      <c r="C87" s="139" t="s">
        <v>323</v>
      </c>
      <c r="D87" s="141" t="s">
        <v>80</v>
      </c>
      <c r="E87" s="142">
        <v>2</v>
      </c>
      <c r="F87" s="142">
        <v>1</v>
      </c>
      <c r="G87" s="142">
        <v>1</v>
      </c>
      <c r="H87" s="142"/>
      <c r="I87" s="142">
        <v>4</v>
      </c>
      <c r="J87" s="142" t="s">
        <v>27</v>
      </c>
      <c r="K87" s="142"/>
      <c r="L87" s="142"/>
      <c r="M87" s="142"/>
      <c r="N87" s="142"/>
      <c r="O87" s="142"/>
      <c r="P87" s="142"/>
      <c r="Q87" s="143">
        <f t="shared" ref="Q87:Q100" si="6">(((((((E87+F87)+G87)+H87)+K87)+L87)+M87)+N87)*14</f>
        <v>56</v>
      </c>
      <c r="R87" s="144">
        <f t="shared" ref="R87:R100" si="7">I87+O87</f>
        <v>4</v>
      </c>
      <c r="S87" s="103"/>
    </row>
    <row r="88" spans="1:19" s="104" customFormat="1" ht="14" x14ac:dyDescent="0.3">
      <c r="A88" s="139">
        <v>2</v>
      </c>
      <c r="B88" s="145" t="s">
        <v>81</v>
      </c>
      <c r="C88" s="37" t="s">
        <v>316</v>
      </c>
      <c r="D88" s="141" t="s">
        <v>82</v>
      </c>
      <c r="E88" s="142"/>
      <c r="F88" s="142"/>
      <c r="G88" s="142"/>
      <c r="H88" s="142"/>
      <c r="I88" s="142"/>
      <c r="J88" s="142"/>
      <c r="K88" s="142">
        <v>2</v>
      </c>
      <c r="L88" s="142">
        <v>1</v>
      </c>
      <c r="M88" s="142">
        <v>1</v>
      </c>
      <c r="N88" s="142"/>
      <c r="O88" s="142">
        <v>4</v>
      </c>
      <c r="P88" s="142" t="s">
        <v>27</v>
      </c>
      <c r="Q88" s="143">
        <f t="shared" si="6"/>
        <v>56</v>
      </c>
      <c r="R88" s="144">
        <f t="shared" si="7"/>
        <v>4</v>
      </c>
      <c r="S88" s="103"/>
    </row>
    <row r="89" spans="1:19" s="104" customFormat="1" ht="14" x14ac:dyDescent="0.3">
      <c r="A89" s="139">
        <v>3</v>
      </c>
      <c r="B89" s="145" t="s">
        <v>83</v>
      </c>
      <c r="C89" s="37" t="s">
        <v>316</v>
      </c>
      <c r="D89" s="141" t="s">
        <v>84</v>
      </c>
      <c r="E89" s="142">
        <v>2</v>
      </c>
      <c r="F89" s="142"/>
      <c r="G89" s="142">
        <v>2</v>
      </c>
      <c r="H89" s="142"/>
      <c r="I89" s="142">
        <v>3</v>
      </c>
      <c r="J89" s="142" t="s">
        <v>19</v>
      </c>
      <c r="K89" s="142"/>
      <c r="L89" s="142"/>
      <c r="M89" s="142"/>
      <c r="N89" s="142"/>
      <c r="O89" s="142"/>
      <c r="P89" s="142"/>
      <c r="Q89" s="143">
        <f t="shared" si="6"/>
        <v>56</v>
      </c>
      <c r="R89" s="144">
        <f t="shared" si="7"/>
        <v>3</v>
      </c>
      <c r="S89" s="103"/>
    </row>
    <row r="90" spans="1:19" s="104" customFormat="1" ht="14" x14ac:dyDescent="0.3">
      <c r="A90" s="139">
        <v>4</v>
      </c>
      <c r="B90" s="145" t="s">
        <v>85</v>
      </c>
      <c r="C90" s="139" t="s">
        <v>325</v>
      </c>
      <c r="D90" s="141" t="s">
        <v>86</v>
      </c>
      <c r="E90" s="142"/>
      <c r="F90" s="142"/>
      <c r="G90" s="142"/>
      <c r="H90" s="142"/>
      <c r="I90" s="142"/>
      <c r="J90" s="142"/>
      <c r="K90" s="142">
        <v>2</v>
      </c>
      <c r="L90" s="142"/>
      <c r="M90" s="142">
        <v>2</v>
      </c>
      <c r="N90" s="142"/>
      <c r="O90" s="142">
        <v>4</v>
      </c>
      <c r="P90" s="142" t="s">
        <v>19</v>
      </c>
      <c r="Q90" s="143">
        <f t="shared" si="6"/>
        <v>56</v>
      </c>
      <c r="R90" s="144">
        <f t="shared" si="7"/>
        <v>4</v>
      </c>
      <c r="S90" s="103"/>
    </row>
    <row r="91" spans="1:19" s="104" customFormat="1" ht="14" x14ac:dyDescent="0.3">
      <c r="A91" s="139">
        <v>5</v>
      </c>
      <c r="B91" s="145" t="s">
        <v>87</v>
      </c>
      <c r="C91" s="37" t="s">
        <v>316</v>
      </c>
      <c r="D91" s="141" t="s">
        <v>88</v>
      </c>
      <c r="E91" s="142">
        <v>2</v>
      </c>
      <c r="F91" s="142">
        <v>1</v>
      </c>
      <c r="G91" s="142">
        <v>1</v>
      </c>
      <c r="H91" s="142"/>
      <c r="I91" s="142">
        <v>4</v>
      </c>
      <c r="J91" s="142" t="s">
        <v>19</v>
      </c>
      <c r="K91" s="142"/>
      <c r="L91" s="142"/>
      <c r="M91" s="142"/>
      <c r="N91" s="142"/>
      <c r="O91" s="142"/>
      <c r="P91" s="142"/>
      <c r="Q91" s="143">
        <f t="shared" si="6"/>
        <v>56</v>
      </c>
      <c r="R91" s="144">
        <f t="shared" si="7"/>
        <v>4</v>
      </c>
      <c r="S91" s="103"/>
    </row>
    <row r="92" spans="1:19" s="104" customFormat="1" ht="14" x14ac:dyDescent="0.3">
      <c r="A92" s="139">
        <v>6</v>
      </c>
      <c r="B92" s="145" t="s">
        <v>89</v>
      </c>
      <c r="C92" s="37" t="s">
        <v>316</v>
      </c>
      <c r="D92" s="141" t="s">
        <v>90</v>
      </c>
      <c r="E92" s="142"/>
      <c r="F92" s="142"/>
      <c r="G92" s="142"/>
      <c r="H92" s="142"/>
      <c r="I92" s="142"/>
      <c r="J92" s="142"/>
      <c r="K92" s="142">
        <v>2</v>
      </c>
      <c r="L92" s="142">
        <v>1</v>
      </c>
      <c r="M92" s="142">
        <v>1</v>
      </c>
      <c r="N92" s="142"/>
      <c r="O92" s="142">
        <v>4</v>
      </c>
      <c r="P92" s="142" t="s">
        <v>19</v>
      </c>
      <c r="Q92" s="143">
        <f t="shared" si="6"/>
        <v>56</v>
      </c>
      <c r="R92" s="144">
        <f t="shared" si="7"/>
        <v>4</v>
      </c>
      <c r="S92" s="103"/>
    </row>
    <row r="93" spans="1:19" s="104" customFormat="1" ht="14" x14ac:dyDescent="0.3">
      <c r="A93" s="139">
        <v>7</v>
      </c>
      <c r="B93" s="145" t="s">
        <v>91</v>
      </c>
      <c r="C93" s="139" t="s">
        <v>325</v>
      </c>
      <c r="D93" s="141" t="s">
        <v>92</v>
      </c>
      <c r="E93" s="142">
        <v>2</v>
      </c>
      <c r="F93" s="142">
        <v>1</v>
      </c>
      <c r="G93" s="142">
        <v>2</v>
      </c>
      <c r="H93" s="142"/>
      <c r="I93" s="142">
        <v>4</v>
      </c>
      <c r="J93" s="142" t="s">
        <v>19</v>
      </c>
      <c r="K93" s="142"/>
      <c r="L93" s="142"/>
      <c r="M93" s="142"/>
      <c r="N93" s="142"/>
      <c r="O93" s="142"/>
      <c r="P93" s="142"/>
      <c r="Q93" s="143">
        <f t="shared" si="6"/>
        <v>70</v>
      </c>
      <c r="R93" s="144">
        <f t="shared" si="7"/>
        <v>4</v>
      </c>
      <c r="S93" s="103"/>
    </row>
    <row r="94" spans="1:19" s="104" customFormat="1" ht="14" x14ac:dyDescent="0.3">
      <c r="A94" s="139">
        <v>8</v>
      </c>
      <c r="B94" s="145" t="s">
        <v>93</v>
      </c>
      <c r="C94" s="139" t="s">
        <v>325</v>
      </c>
      <c r="D94" s="141" t="s">
        <v>94</v>
      </c>
      <c r="E94" s="142"/>
      <c r="F94" s="142"/>
      <c r="G94" s="142"/>
      <c r="H94" s="142"/>
      <c r="I94" s="142"/>
      <c r="J94" s="142"/>
      <c r="K94" s="142">
        <v>2</v>
      </c>
      <c r="L94" s="142">
        <v>1</v>
      </c>
      <c r="M94" s="142">
        <v>2</v>
      </c>
      <c r="N94" s="142"/>
      <c r="O94" s="142">
        <v>5</v>
      </c>
      <c r="P94" s="142" t="s">
        <v>19</v>
      </c>
      <c r="Q94" s="143">
        <f t="shared" si="6"/>
        <v>70</v>
      </c>
      <c r="R94" s="144">
        <f t="shared" si="7"/>
        <v>5</v>
      </c>
      <c r="S94" s="103"/>
    </row>
    <row r="95" spans="1:19" s="104" customFormat="1" ht="14" x14ac:dyDescent="0.3">
      <c r="A95" s="139">
        <v>9</v>
      </c>
      <c r="B95" s="380" t="s">
        <v>349</v>
      </c>
      <c r="C95" s="37" t="s">
        <v>316</v>
      </c>
      <c r="D95" s="141" t="s">
        <v>95</v>
      </c>
      <c r="E95" s="142">
        <v>2</v>
      </c>
      <c r="F95" s="142">
        <v>1</v>
      </c>
      <c r="G95" s="142">
        <v>1</v>
      </c>
      <c r="H95" s="142"/>
      <c r="I95" s="142">
        <v>3</v>
      </c>
      <c r="J95" s="142" t="s">
        <v>27</v>
      </c>
      <c r="K95" s="142"/>
      <c r="L95" s="142"/>
      <c r="M95" s="142"/>
      <c r="N95" s="142"/>
      <c r="O95" s="142"/>
      <c r="P95" s="142"/>
      <c r="Q95" s="143">
        <f t="shared" si="6"/>
        <v>56</v>
      </c>
      <c r="R95" s="144">
        <f t="shared" si="7"/>
        <v>3</v>
      </c>
      <c r="S95" s="103"/>
    </row>
    <row r="96" spans="1:19" s="104" customFormat="1" ht="14" x14ac:dyDescent="0.3">
      <c r="A96" s="139">
        <v>10</v>
      </c>
      <c r="B96" s="145" t="s">
        <v>97</v>
      </c>
      <c r="C96" s="139" t="s">
        <v>325</v>
      </c>
      <c r="D96" s="141" t="s">
        <v>96</v>
      </c>
      <c r="E96" s="142">
        <v>2</v>
      </c>
      <c r="F96" s="142"/>
      <c r="G96" s="142">
        <v>2</v>
      </c>
      <c r="H96" s="142"/>
      <c r="I96" s="142">
        <v>4</v>
      </c>
      <c r="J96" s="142" t="s">
        <v>27</v>
      </c>
      <c r="K96" s="142"/>
      <c r="L96" s="142"/>
      <c r="M96" s="142"/>
      <c r="N96" s="142"/>
      <c r="O96" s="142"/>
      <c r="P96" s="142"/>
      <c r="Q96" s="143">
        <f t="shared" si="6"/>
        <v>56</v>
      </c>
      <c r="R96" s="144">
        <f t="shared" si="7"/>
        <v>4</v>
      </c>
      <c r="S96" s="103"/>
    </row>
    <row r="97" spans="1:19" s="104" customFormat="1" ht="14" x14ac:dyDescent="0.3">
      <c r="A97" s="139">
        <v>11</v>
      </c>
      <c r="B97" s="145" t="s">
        <v>99</v>
      </c>
      <c r="C97" s="139" t="s">
        <v>325</v>
      </c>
      <c r="D97" s="141" t="s">
        <v>98</v>
      </c>
      <c r="E97" s="142"/>
      <c r="F97" s="142"/>
      <c r="G97" s="142"/>
      <c r="H97" s="142"/>
      <c r="I97" s="142"/>
      <c r="J97" s="142"/>
      <c r="K97" s="142">
        <v>2</v>
      </c>
      <c r="L97" s="142"/>
      <c r="M97" s="142">
        <v>2</v>
      </c>
      <c r="N97" s="142"/>
      <c r="O97" s="142">
        <v>3</v>
      </c>
      <c r="P97" s="142" t="s">
        <v>19</v>
      </c>
      <c r="Q97" s="143">
        <f t="shared" si="6"/>
        <v>56</v>
      </c>
      <c r="R97" s="144">
        <f t="shared" si="7"/>
        <v>3</v>
      </c>
      <c r="S97" s="103"/>
    </row>
    <row r="98" spans="1:19" s="104" customFormat="1" ht="14" x14ac:dyDescent="0.3">
      <c r="A98" s="139">
        <v>12</v>
      </c>
      <c r="B98" s="145" t="s">
        <v>101</v>
      </c>
      <c r="C98" s="139" t="s">
        <v>325</v>
      </c>
      <c r="D98" s="141" t="s">
        <v>100</v>
      </c>
      <c r="E98" s="142">
        <v>2</v>
      </c>
      <c r="F98" s="142"/>
      <c r="G98" s="142">
        <v>2</v>
      </c>
      <c r="H98" s="142"/>
      <c r="I98" s="142">
        <v>4</v>
      </c>
      <c r="J98" s="142" t="s">
        <v>19</v>
      </c>
      <c r="K98" s="142"/>
      <c r="L98" s="142"/>
      <c r="M98" s="142"/>
      <c r="N98" s="142"/>
      <c r="O98" s="142"/>
      <c r="P98" s="142"/>
      <c r="Q98" s="143">
        <f t="shared" si="6"/>
        <v>56</v>
      </c>
      <c r="R98" s="144">
        <f t="shared" si="7"/>
        <v>4</v>
      </c>
      <c r="S98" s="103"/>
    </row>
    <row r="99" spans="1:19" s="104" customFormat="1" ht="14" x14ac:dyDescent="0.3">
      <c r="A99" s="139">
        <v>13</v>
      </c>
      <c r="B99" s="146" t="s">
        <v>103</v>
      </c>
      <c r="C99" s="139" t="s">
        <v>325</v>
      </c>
      <c r="D99" s="141" t="s">
        <v>102</v>
      </c>
      <c r="E99" s="142"/>
      <c r="F99" s="142"/>
      <c r="G99" s="142"/>
      <c r="H99" s="142"/>
      <c r="I99" s="142"/>
      <c r="J99" s="142"/>
      <c r="K99" s="142">
        <v>2</v>
      </c>
      <c r="L99" s="142"/>
      <c r="M99" s="142">
        <v>2</v>
      </c>
      <c r="N99" s="142"/>
      <c r="O99" s="142">
        <v>4</v>
      </c>
      <c r="P99" s="142" t="s">
        <v>19</v>
      </c>
      <c r="Q99" s="143">
        <f t="shared" si="6"/>
        <v>56</v>
      </c>
      <c r="R99" s="144">
        <f t="shared" si="7"/>
        <v>4</v>
      </c>
      <c r="S99" s="103"/>
    </row>
    <row r="100" spans="1:19" s="104" customFormat="1" ht="15" customHeight="1" x14ac:dyDescent="0.3">
      <c r="A100" s="139">
        <v>14</v>
      </c>
      <c r="B100" s="145" t="s">
        <v>219</v>
      </c>
      <c r="C100" s="139" t="s">
        <v>323</v>
      </c>
      <c r="D100" s="141" t="s">
        <v>104</v>
      </c>
      <c r="E100" s="142">
        <v>2</v>
      </c>
      <c r="F100" s="142">
        <v>1</v>
      </c>
      <c r="G100" s="142">
        <v>1</v>
      </c>
      <c r="H100" s="142"/>
      <c r="I100" s="142">
        <v>4</v>
      </c>
      <c r="J100" s="142" t="s">
        <v>27</v>
      </c>
      <c r="K100" s="142"/>
      <c r="L100" s="142"/>
      <c r="M100" s="142"/>
      <c r="N100" s="142"/>
      <c r="O100" s="142"/>
      <c r="P100" s="142"/>
      <c r="Q100" s="143">
        <f t="shared" si="6"/>
        <v>56</v>
      </c>
      <c r="R100" s="144">
        <f t="shared" si="7"/>
        <v>4</v>
      </c>
      <c r="S100" s="105"/>
    </row>
    <row r="101" spans="1:19" s="104" customFormat="1" ht="14.5" x14ac:dyDescent="0.35">
      <c r="A101" s="147"/>
      <c r="B101" s="148" t="s">
        <v>46</v>
      </c>
      <c r="C101" s="149"/>
      <c r="D101" s="150"/>
      <c r="E101" s="151">
        <f>SUM(E87:E100)</f>
        <v>16</v>
      </c>
      <c r="F101" s="151">
        <f>SUM(F87:F100)</f>
        <v>5</v>
      </c>
      <c r="G101" s="151">
        <f>SUM(G87:G100)</f>
        <v>12</v>
      </c>
      <c r="H101" s="151"/>
      <c r="I101" s="151">
        <f>SUM(I87:I100)</f>
        <v>30</v>
      </c>
      <c r="J101" s="151"/>
      <c r="K101" s="151">
        <f>SUM(K87:K100)</f>
        <v>12</v>
      </c>
      <c r="L101" s="151">
        <f>SUM(L87:L100)</f>
        <v>3</v>
      </c>
      <c r="M101" s="151">
        <f>SUM(M87:M100)</f>
        <v>10</v>
      </c>
      <c r="N101" s="151"/>
      <c r="O101" s="151">
        <f>SUM(O87:O100)</f>
        <v>24</v>
      </c>
      <c r="P101" s="151"/>
      <c r="Q101" s="152">
        <f>SUM(Q87:Q100)</f>
        <v>812</v>
      </c>
      <c r="R101" s="153">
        <f>SUM(R87:R100)</f>
        <v>54</v>
      </c>
      <c r="S101" s="103"/>
    </row>
    <row r="102" spans="1:19" s="104" customFormat="1" ht="14" x14ac:dyDescent="0.3">
      <c r="A102" s="110">
        <v>15</v>
      </c>
      <c r="B102" s="38" t="s">
        <v>272</v>
      </c>
      <c r="C102" s="111"/>
      <c r="D102" s="141" t="s">
        <v>105</v>
      </c>
      <c r="E102" s="113"/>
      <c r="F102" s="113"/>
      <c r="G102" s="113"/>
      <c r="H102" s="113"/>
      <c r="I102" s="113"/>
      <c r="J102" s="113"/>
      <c r="K102" s="464" t="s">
        <v>269</v>
      </c>
      <c r="L102" s="465"/>
      <c r="M102" s="465"/>
      <c r="N102" s="466"/>
      <c r="O102" s="51">
        <v>1</v>
      </c>
      <c r="P102" s="51" t="s">
        <v>27</v>
      </c>
      <c r="Q102" s="51">
        <v>30</v>
      </c>
      <c r="R102" s="51">
        <v>1</v>
      </c>
      <c r="S102" s="103"/>
    </row>
    <row r="103" spans="1:19" s="104" customFormat="1" ht="14" x14ac:dyDescent="0.3">
      <c r="A103" s="139">
        <v>16</v>
      </c>
      <c r="B103" s="38" t="s">
        <v>273</v>
      </c>
      <c r="C103" s="139"/>
      <c r="D103" s="141" t="s">
        <v>106</v>
      </c>
      <c r="E103" s="154"/>
      <c r="F103" s="155"/>
      <c r="G103" s="154"/>
      <c r="H103" s="154"/>
      <c r="I103" s="155"/>
      <c r="J103" s="155"/>
      <c r="K103" s="444" t="s">
        <v>182</v>
      </c>
      <c r="L103" s="445"/>
      <c r="M103" s="445"/>
      <c r="N103" s="446"/>
      <c r="O103" s="142">
        <v>3</v>
      </c>
      <c r="P103" s="142" t="s">
        <v>19</v>
      </c>
      <c r="Q103" s="143">
        <v>90</v>
      </c>
      <c r="R103" s="144">
        <v>3</v>
      </c>
      <c r="S103" s="103"/>
    </row>
    <row r="104" spans="1:19" s="104" customFormat="1" ht="14" x14ac:dyDescent="0.3">
      <c r="A104" s="156"/>
      <c r="B104" s="157" t="s">
        <v>73</v>
      </c>
      <c r="C104" s="158"/>
      <c r="D104" s="159"/>
      <c r="E104" s="160"/>
      <c r="F104" s="161"/>
      <c r="G104" s="160"/>
      <c r="H104" s="160"/>
      <c r="I104" s="161"/>
      <c r="J104" s="161"/>
      <c r="K104" s="160"/>
      <c r="L104" s="160"/>
      <c r="M104" s="160"/>
      <c r="N104" s="161"/>
      <c r="O104" s="162"/>
      <c r="P104" s="162"/>
      <c r="Q104" s="162"/>
      <c r="R104" s="163"/>
      <c r="S104" s="128"/>
    </row>
    <row r="105" spans="1:19" s="55" customFormat="1" ht="13" x14ac:dyDescent="0.3">
      <c r="A105" s="139">
        <v>17</v>
      </c>
      <c r="B105" s="164" t="s">
        <v>187</v>
      </c>
      <c r="C105" s="139" t="s">
        <v>316</v>
      </c>
      <c r="D105" s="141" t="s">
        <v>107</v>
      </c>
      <c r="E105" s="142"/>
      <c r="F105" s="142"/>
      <c r="G105" s="142"/>
      <c r="H105" s="142"/>
      <c r="I105" s="142"/>
      <c r="J105" s="142"/>
      <c r="K105" s="142">
        <v>2</v>
      </c>
      <c r="L105" s="142"/>
      <c r="M105" s="142">
        <v>1</v>
      </c>
      <c r="N105" s="142"/>
      <c r="O105" s="142">
        <v>2</v>
      </c>
      <c r="P105" s="142" t="s">
        <v>27</v>
      </c>
      <c r="Q105" s="165"/>
      <c r="R105" s="166"/>
    </row>
    <row r="106" spans="1:19" s="104" customFormat="1" ht="14" x14ac:dyDescent="0.3">
      <c r="A106" s="139">
        <v>18</v>
      </c>
      <c r="B106" s="164" t="s">
        <v>188</v>
      </c>
      <c r="C106" s="139" t="s">
        <v>316</v>
      </c>
      <c r="D106" s="141" t="s">
        <v>108</v>
      </c>
      <c r="E106" s="142"/>
      <c r="F106" s="142"/>
      <c r="G106" s="142"/>
      <c r="H106" s="142"/>
      <c r="I106" s="142"/>
      <c r="J106" s="142"/>
      <c r="K106" s="142">
        <v>2</v>
      </c>
      <c r="L106" s="142"/>
      <c r="M106" s="142">
        <v>1</v>
      </c>
      <c r="N106" s="142"/>
      <c r="O106" s="142">
        <v>2</v>
      </c>
      <c r="P106" s="142" t="s">
        <v>27</v>
      </c>
      <c r="Q106" s="167">
        <v>42</v>
      </c>
      <c r="R106" s="168">
        <v>2</v>
      </c>
      <c r="S106" s="103"/>
    </row>
    <row r="107" spans="1:19" s="104" customFormat="1" ht="14" x14ac:dyDescent="0.3">
      <c r="A107" s="169">
        <v>19</v>
      </c>
      <c r="B107" s="164" t="s">
        <v>109</v>
      </c>
      <c r="C107" s="169" t="s">
        <v>327</v>
      </c>
      <c r="D107" s="170" t="s">
        <v>329</v>
      </c>
      <c r="E107" s="52"/>
      <c r="F107" s="52"/>
      <c r="G107" s="52"/>
      <c r="H107" s="52"/>
      <c r="I107" s="52"/>
      <c r="J107" s="52"/>
      <c r="K107" s="171">
        <v>2</v>
      </c>
      <c r="L107" s="171"/>
      <c r="M107" s="171">
        <v>1</v>
      </c>
      <c r="N107" s="171"/>
      <c r="O107" s="171">
        <v>2</v>
      </c>
      <c r="P107" s="171" t="s">
        <v>27</v>
      </c>
      <c r="Q107" s="172"/>
      <c r="R107" s="172"/>
      <c r="S107" s="103"/>
    </row>
    <row r="108" spans="1:19" s="104" customFormat="1" ht="14" x14ac:dyDescent="0.3">
      <c r="A108" s="451" t="s">
        <v>46</v>
      </c>
      <c r="B108" s="452"/>
      <c r="C108" s="452"/>
      <c r="D108" s="453"/>
      <c r="E108" s="173"/>
      <c r="F108" s="173"/>
      <c r="G108" s="173"/>
      <c r="H108" s="173"/>
      <c r="I108" s="173"/>
      <c r="J108" s="173"/>
      <c r="K108" s="173">
        <v>1</v>
      </c>
      <c r="L108" s="173"/>
      <c r="M108" s="173">
        <v>2</v>
      </c>
      <c r="N108" s="173"/>
      <c r="O108" s="173">
        <v>2</v>
      </c>
      <c r="P108" s="173"/>
      <c r="Q108" s="174"/>
      <c r="R108" s="175"/>
      <c r="S108" s="187"/>
    </row>
    <row r="109" spans="1:19" s="104" customFormat="1" ht="14.5" x14ac:dyDescent="0.35">
      <c r="A109" s="454" t="s">
        <v>51</v>
      </c>
      <c r="B109" s="455"/>
      <c r="C109" s="455"/>
      <c r="D109" s="456"/>
      <c r="E109" s="176"/>
      <c r="F109" s="177">
        <f>SUM(E101,F101,G101)</f>
        <v>33</v>
      </c>
      <c r="G109" s="177"/>
      <c r="H109" s="178"/>
      <c r="I109" s="179">
        <v>30</v>
      </c>
      <c r="J109" s="173"/>
      <c r="K109" s="457">
        <f>SUM(K101,L101,M101,K106,M108)</f>
        <v>29</v>
      </c>
      <c r="L109" s="458"/>
      <c r="M109" s="458"/>
      <c r="N109" s="459"/>
      <c r="O109" s="179">
        <v>30</v>
      </c>
      <c r="P109" s="173"/>
      <c r="Q109" s="152">
        <f>(Q101+Q102+Q103)+Q106</f>
        <v>974</v>
      </c>
      <c r="R109" s="180">
        <f>(R101+R102+R103)+R106</f>
        <v>60</v>
      </c>
      <c r="S109" s="128"/>
    </row>
    <row r="110" spans="1:19" s="195" customFormat="1" ht="14" x14ac:dyDescent="0.3">
      <c r="A110" s="156"/>
      <c r="B110" s="181" t="s">
        <v>198</v>
      </c>
      <c r="C110" s="182"/>
      <c r="D110" s="183"/>
      <c r="E110" s="184"/>
      <c r="F110" s="184"/>
      <c r="G110" s="184"/>
      <c r="H110" s="184"/>
      <c r="I110" s="184"/>
      <c r="J110" s="184"/>
      <c r="K110" s="184"/>
      <c r="L110" s="184"/>
      <c r="M110" s="184"/>
      <c r="N110" s="184"/>
      <c r="O110" s="185"/>
      <c r="P110" s="156"/>
      <c r="Q110" s="194"/>
      <c r="R110" s="186"/>
      <c r="S110" s="187"/>
    </row>
    <row r="111" spans="1:19" s="195" customFormat="1" ht="14" x14ac:dyDescent="0.3">
      <c r="A111" s="139">
        <v>20</v>
      </c>
      <c r="B111" s="188" t="s">
        <v>110</v>
      </c>
      <c r="C111" s="37" t="s">
        <v>316</v>
      </c>
      <c r="D111" s="141" t="s">
        <v>111</v>
      </c>
      <c r="E111" s="189">
        <v>1</v>
      </c>
      <c r="F111" s="189"/>
      <c r="G111" s="189">
        <v>1</v>
      </c>
      <c r="H111" s="189"/>
      <c r="I111" s="189">
        <v>2</v>
      </c>
      <c r="J111" s="189" t="s">
        <v>27</v>
      </c>
      <c r="K111" s="189"/>
      <c r="L111" s="189"/>
      <c r="M111" s="189"/>
      <c r="N111" s="189"/>
      <c r="O111" s="190"/>
      <c r="P111" s="139"/>
      <c r="Q111" s="194"/>
      <c r="R111" s="186"/>
      <c r="S111" s="187"/>
    </row>
    <row r="112" spans="1:19" s="195" customFormat="1" ht="14" x14ac:dyDescent="0.3">
      <c r="A112" s="192">
        <v>21</v>
      </c>
      <c r="B112" s="193" t="s">
        <v>241</v>
      </c>
      <c r="C112" s="37" t="s">
        <v>324</v>
      </c>
      <c r="D112" s="170" t="s">
        <v>234</v>
      </c>
      <c r="E112" s="171">
        <v>1</v>
      </c>
      <c r="F112" s="171">
        <v>1</v>
      </c>
      <c r="G112" s="171"/>
      <c r="H112" s="171"/>
      <c r="I112" s="171">
        <v>3</v>
      </c>
      <c r="J112" s="171" t="s">
        <v>11</v>
      </c>
      <c r="K112" s="171"/>
      <c r="L112" s="171"/>
      <c r="M112" s="171"/>
      <c r="N112" s="171"/>
      <c r="O112" s="171"/>
      <c r="P112" s="171"/>
      <c r="Q112" s="194"/>
      <c r="R112" s="186"/>
      <c r="S112" s="187"/>
    </row>
    <row r="113" spans="1:19" s="195" customFormat="1" ht="14" x14ac:dyDescent="0.3">
      <c r="A113" s="196">
        <v>22</v>
      </c>
      <c r="B113" s="193" t="s">
        <v>242</v>
      </c>
      <c r="C113" s="37" t="s">
        <v>324</v>
      </c>
      <c r="D113" s="170" t="s">
        <v>235</v>
      </c>
      <c r="E113" s="171">
        <v>1</v>
      </c>
      <c r="F113" s="171">
        <v>1</v>
      </c>
      <c r="G113" s="171"/>
      <c r="H113" s="171"/>
      <c r="I113" s="171">
        <v>3</v>
      </c>
      <c r="J113" s="171" t="s">
        <v>11</v>
      </c>
      <c r="K113" s="171"/>
      <c r="L113" s="171"/>
      <c r="M113" s="171"/>
      <c r="N113" s="171"/>
      <c r="O113" s="171"/>
      <c r="P113" s="171"/>
      <c r="Q113" s="194"/>
      <c r="R113" s="186"/>
      <c r="S113" s="187"/>
    </row>
    <row r="114" spans="1:19" s="195" customFormat="1" ht="14" x14ac:dyDescent="0.3">
      <c r="A114" s="196">
        <v>23</v>
      </c>
      <c r="B114" s="381" t="s">
        <v>348</v>
      </c>
      <c r="C114" s="192" t="s">
        <v>316</v>
      </c>
      <c r="D114" s="170" t="s">
        <v>347</v>
      </c>
      <c r="E114" s="171">
        <v>1</v>
      </c>
      <c r="F114" s="171"/>
      <c r="G114" s="171">
        <v>1</v>
      </c>
      <c r="H114" s="171"/>
      <c r="I114" s="171">
        <v>2</v>
      </c>
      <c r="J114" s="171" t="s">
        <v>27</v>
      </c>
      <c r="K114" s="171"/>
      <c r="L114" s="171"/>
      <c r="M114" s="171"/>
      <c r="N114" s="171"/>
      <c r="O114" s="171"/>
      <c r="P114" s="171"/>
      <c r="Q114" s="194"/>
      <c r="R114" s="186"/>
      <c r="S114" s="187"/>
    </row>
    <row r="115" spans="1:19" s="195" customFormat="1" ht="14" x14ac:dyDescent="0.3">
      <c r="A115" s="197"/>
      <c r="B115" s="382"/>
      <c r="C115" s="199"/>
      <c r="D115" s="200"/>
      <c r="E115" s="201"/>
      <c r="F115" s="201"/>
      <c r="G115" s="201"/>
      <c r="H115" s="201"/>
      <c r="I115" s="201"/>
      <c r="J115" s="201"/>
      <c r="K115" s="201"/>
      <c r="L115" s="201"/>
      <c r="M115" s="201"/>
      <c r="N115" s="201"/>
      <c r="O115" s="201"/>
      <c r="P115" s="201"/>
      <c r="Q115" s="194"/>
      <c r="R115" s="186"/>
      <c r="S115" s="187"/>
    </row>
    <row r="116" spans="1:19" ht="12" customHeight="1" x14ac:dyDescent="0.3">
      <c r="A116" s="197"/>
      <c r="B116" s="382"/>
      <c r="C116" s="199"/>
      <c r="D116" s="200"/>
      <c r="E116" s="201"/>
      <c r="F116" s="201"/>
      <c r="G116" s="201"/>
      <c r="H116" s="201"/>
      <c r="I116" s="201"/>
      <c r="J116" s="201"/>
      <c r="K116" s="201"/>
      <c r="L116" s="201"/>
      <c r="M116" s="201"/>
      <c r="N116" s="201"/>
      <c r="O116" s="201"/>
      <c r="P116" s="201"/>
      <c r="Q116" s="83"/>
      <c r="R116" s="84"/>
      <c r="S116" s="10"/>
    </row>
    <row r="117" spans="1:19" ht="15.5" x14ac:dyDescent="0.3">
      <c r="A117" s="197"/>
      <c r="B117" s="198"/>
      <c r="C117" s="199"/>
      <c r="D117" s="200"/>
      <c r="E117" s="201"/>
      <c r="F117" s="201"/>
      <c r="G117" s="201"/>
      <c r="H117" s="201"/>
      <c r="I117" s="201"/>
      <c r="J117" s="201"/>
      <c r="K117" s="201"/>
      <c r="L117" s="201"/>
      <c r="M117" s="201"/>
      <c r="N117" s="201"/>
      <c r="O117" s="201"/>
      <c r="P117" s="201"/>
      <c r="S117" s="10"/>
    </row>
    <row r="118" spans="1:19" ht="15.5" x14ac:dyDescent="0.3">
      <c r="A118" s="80"/>
      <c r="B118" s="137"/>
      <c r="C118" s="80"/>
      <c r="D118" s="82" t="s">
        <v>342</v>
      </c>
      <c r="E118" s="83"/>
      <c r="F118" s="80"/>
      <c r="G118" s="83"/>
      <c r="H118" s="83"/>
      <c r="I118" s="80"/>
      <c r="J118" s="80"/>
      <c r="K118" s="83"/>
      <c r="L118" s="83"/>
      <c r="M118" s="83"/>
      <c r="N118" s="80"/>
      <c r="O118" s="83"/>
      <c r="P118" s="80"/>
      <c r="S118" s="10"/>
    </row>
    <row r="119" spans="1:19" ht="15" customHeight="1" x14ac:dyDescent="0.3">
      <c r="A119" s="85"/>
      <c r="B119" s="86"/>
      <c r="C119" s="138" t="s">
        <v>204</v>
      </c>
      <c r="D119" s="420" t="s">
        <v>2</v>
      </c>
      <c r="E119" s="422" t="s">
        <v>112</v>
      </c>
      <c r="F119" s="423"/>
      <c r="G119" s="424"/>
      <c r="H119" s="424"/>
      <c r="I119" s="423"/>
      <c r="J119" s="450"/>
      <c r="K119" s="422" t="s">
        <v>113</v>
      </c>
      <c r="L119" s="424"/>
      <c r="M119" s="424"/>
      <c r="N119" s="423"/>
      <c r="O119" s="424"/>
      <c r="P119" s="450"/>
      <c r="Q119" s="87" t="s">
        <v>5</v>
      </c>
      <c r="R119" s="88"/>
      <c r="S119" s="19"/>
    </row>
    <row r="120" spans="1:19" ht="15.5" x14ac:dyDescent="0.3">
      <c r="A120" s="89" t="s">
        <v>6</v>
      </c>
      <c r="B120" s="90" t="s">
        <v>7</v>
      </c>
      <c r="C120" s="22" t="s">
        <v>203</v>
      </c>
      <c r="D120" s="421"/>
      <c r="E120" s="422" t="s">
        <v>8</v>
      </c>
      <c r="F120" s="423"/>
      <c r="G120" s="424"/>
      <c r="H120" s="424"/>
      <c r="I120" s="423"/>
      <c r="J120" s="450"/>
      <c r="K120" s="422" t="s">
        <v>8</v>
      </c>
      <c r="L120" s="423"/>
      <c r="M120" s="424"/>
      <c r="N120" s="424"/>
      <c r="O120" s="423"/>
      <c r="P120" s="450"/>
      <c r="Q120" s="91" t="s">
        <v>9</v>
      </c>
      <c r="R120" s="92" t="s">
        <v>10</v>
      </c>
      <c r="S120" s="10"/>
    </row>
    <row r="121" spans="1:19" s="104" customFormat="1" ht="15" customHeight="1" x14ac:dyDescent="0.3">
      <c r="A121" s="27"/>
      <c r="B121" s="93"/>
      <c r="C121" s="27"/>
      <c r="D121" s="94"/>
      <c r="E121" s="95" t="s">
        <v>11</v>
      </c>
      <c r="F121" s="85" t="s">
        <v>12</v>
      </c>
      <c r="G121" s="95" t="s">
        <v>13</v>
      </c>
      <c r="H121" s="95" t="s">
        <v>14</v>
      </c>
      <c r="I121" s="95" t="s">
        <v>15</v>
      </c>
      <c r="J121" s="85" t="s">
        <v>16</v>
      </c>
      <c r="K121" s="95" t="s">
        <v>11</v>
      </c>
      <c r="L121" s="95" t="s">
        <v>12</v>
      </c>
      <c r="M121" s="95" t="s">
        <v>13</v>
      </c>
      <c r="N121" s="85" t="s">
        <v>14</v>
      </c>
      <c r="O121" s="95" t="s">
        <v>17</v>
      </c>
      <c r="P121" s="85" t="s">
        <v>16</v>
      </c>
      <c r="Q121" s="91"/>
      <c r="R121" s="202"/>
      <c r="S121" s="103"/>
    </row>
    <row r="122" spans="1:19" s="206" customFormat="1" ht="14" x14ac:dyDescent="0.3">
      <c r="A122" s="96"/>
      <c r="B122" s="97" t="s">
        <v>1</v>
      </c>
      <c r="C122" s="98"/>
      <c r="D122" s="203"/>
      <c r="E122" s="100"/>
      <c r="F122" s="101"/>
      <c r="G122" s="100"/>
      <c r="H122" s="100"/>
      <c r="I122" s="101"/>
      <c r="J122" s="101"/>
      <c r="K122" s="100"/>
      <c r="L122" s="100"/>
      <c r="M122" s="100"/>
      <c r="N122" s="101"/>
      <c r="O122" s="100"/>
      <c r="P122" s="101"/>
      <c r="Q122" s="204"/>
      <c r="R122" s="205"/>
      <c r="S122" s="103"/>
    </row>
    <row r="123" spans="1:19" s="104" customFormat="1" ht="14" x14ac:dyDescent="0.3">
      <c r="A123" s="139">
        <v>1</v>
      </c>
      <c r="B123" s="145" t="s">
        <v>114</v>
      </c>
      <c r="C123" s="139" t="s">
        <v>325</v>
      </c>
      <c r="D123" s="141" t="s">
        <v>199</v>
      </c>
      <c r="E123" s="142">
        <v>2</v>
      </c>
      <c r="F123" s="142"/>
      <c r="G123" s="142">
        <v>2</v>
      </c>
      <c r="H123" s="142"/>
      <c r="I123" s="142">
        <v>4</v>
      </c>
      <c r="J123" s="142" t="s">
        <v>19</v>
      </c>
      <c r="K123" s="142"/>
      <c r="L123" s="142"/>
      <c r="M123" s="142"/>
      <c r="N123" s="142"/>
      <c r="O123" s="142"/>
      <c r="P123" s="142"/>
      <c r="Q123" s="143">
        <f t="shared" ref="Q123:Q137" si="8">(((((((E123+F123)+G123)+H123)+K123)+L123)+M123)+N123)*14</f>
        <v>56</v>
      </c>
      <c r="R123" s="144">
        <f t="shared" ref="R123:R134" si="9">I123+O123</f>
        <v>4</v>
      </c>
      <c r="S123" s="105"/>
    </row>
    <row r="124" spans="1:19" s="104" customFormat="1" ht="26" x14ac:dyDescent="0.3">
      <c r="A124" s="351">
        <v>2</v>
      </c>
      <c r="B124" s="352" t="s">
        <v>251</v>
      </c>
      <c r="C124" s="351" t="s">
        <v>325</v>
      </c>
      <c r="D124" s="353" t="s">
        <v>115</v>
      </c>
      <c r="E124" s="354"/>
      <c r="F124" s="354"/>
      <c r="G124" s="354"/>
      <c r="H124" s="354"/>
      <c r="I124" s="354"/>
      <c r="J124" s="354"/>
      <c r="K124" s="354">
        <v>2</v>
      </c>
      <c r="L124" s="354"/>
      <c r="M124" s="354">
        <v>2</v>
      </c>
      <c r="N124" s="354"/>
      <c r="O124" s="354">
        <v>3</v>
      </c>
      <c r="P124" s="354" t="s">
        <v>27</v>
      </c>
      <c r="Q124" s="349">
        <f t="shared" si="8"/>
        <v>56</v>
      </c>
      <c r="R124" s="350">
        <f t="shared" si="9"/>
        <v>3</v>
      </c>
      <c r="S124" s="103"/>
    </row>
    <row r="125" spans="1:19" s="104" customFormat="1" ht="14" x14ac:dyDescent="0.3">
      <c r="A125" s="139">
        <v>3</v>
      </c>
      <c r="B125" s="145" t="s">
        <v>116</v>
      </c>
      <c r="C125" s="139" t="s">
        <v>325</v>
      </c>
      <c r="D125" s="141" t="s">
        <v>117</v>
      </c>
      <c r="E125" s="142">
        <v>2</v>
      </c>
      <c r="F125" s="142"/>
      <c r="G125" s="142">
        <v>2</v>
      </c>
      <c r="H125" s="142"/>
      <c r="I125" s="142">
        <v>4</v>
      </c>
      <c r="J125" s="142" t="s">
        <v>27</v>
      </c>
      <c r="K125" s="142"/>
      <c r="L125" s="142"/>
      <c r="M125" s="142"/>
      <c r="N125" s="142"/>
      <c r="O125" s="142"/>
      <c r="P125" s="142"/>
      <c r="Q125" s="143">
        <f t="shared" si="8"/>
        <v>56</v>
      </c>
      <c r="R125" s="144">
        <f t="shared" si="9"/>
        <v>4</v>
      </c>
      <c r="S125" s="103"/>
    </row>
    <row r="126" spans="1:19" s="104" customFormat="1" ht="14" x14ac:dyDescent="0.3">
      <c r="A126" s="139">
        <v>4</v>
      </c>
      <c r="B126" s="227" t="s">
        <v>274</v>
      </c>
      <c r="C126" s="139" t="s">
        <v>325</v>
      </c>
      <c r="D126" s="141" t="s">
        <v>118</v>
      </c>
      <c r="E126" s="142">
        <v>2</v>
      </c>
      <c r="F126" s="142"/>
      <c r="G126" s="142">
        <v>3</v>
      </c>
      <c r="H126" s="142"/>
      <c r="I126" s="142">
        <v>5</v>
      </c>
      <c r="J126" s="142" t="s">
        <v>19</v>
      </c>
      <c r="K126" s="142"/>
      <c r="L126" s="142"/>
      <c r="M126" s="142"/>
      <c r="N126" s="142"/>
      <c r="O126" s="142"/>
      <c r="P126" s="142"/>
      <c r="Q126" s="143">
        <f t="shared" si="8"/>
        <v>70</v>
      </c>
      <c r="R126" s="144">
        <f t="shared" si="9"/>
        <v>5</v>
      </c>
      <c r="S126" s="103"/>
    </row>
    <row r="127" spans="1:19" s="104" customFormat="1" ht="14" x14ac:dyDescent="0.3">
      <c r="A127" s="139">
        <v>5</v>
      </c>
      <c r="B127" s="227" t="s">
        <v>275</v>
      </c>
      <c r="C127" s="139" t="s">
        <v>325</v>
      </c>
      <c r="D127" s="141" t="s">
        <v>119</v>
      </c>
      <c r="E127" s="142"/>
      <c r="F127" s="142"/>
      <c r="G127" s="142"/>
      <c r="H127" s="142"/>
      <c r="I127" s="142"/>
      <c r="J127" s="142"/>
      <c r="K127" s="142">
        <v>2</v>
      </c>
      <c r="L127" s="142"/>
      <c r="M127" s="142">
        <v>3</v>
      </c>
      <c r="N127" s="142"/>
      <c r="O127" s="142">
        <v>4</v>
      </c>
      <c r="P127" s="142" t="s">
        <v>19</v>
      </c>
      <c r="Q127" s="143">
        <f t="shared" si="8"/>
        <v>70</v>
      </c>
      <c r="R127" s="144">
        <f t="shared" si="9"/>
        <v>4</v>
      </c>
      <c r="S127" s="103"/>
    </row>
    <row r="128" spans="1:19" s="104" customFormat="1" ht="14" x14ac:dyDescent="0.3">
      <c r="A128" s="139">
        <v>6</v>
      </c>
      <c r="B128" s="227" t="s">
        <v>276</v>
      </c>
      <c r="C128" s="139" t="s">
        <v>325</v>
      </c>
      <c r="D128" s="141" t="s">
        <v>120</v>
      </c>
      <c r="E128" s="142"/>
      <c r="F128" s="142"/>
      <c r="G128" s="142"/>
      <c r="H128" s="142"/>
      <c r="I128" s="142"/>
      <c r="J128" s="142"/>
      <c r="K128" s="142">
        <v>2</v>
      </c>
      <c r="L128" s="142"/>
      <c r="M128" s="142">
        <v>2</v>
      </c>
      <c r="N128" s="142"/>
      <c r="O128" s="142">
        <v>3</v>
      </c>
      <c r="P128" s="142" t="s">
        <v>19</v>
      </c>
      <c r="Q128" s="143">
        <f t="shared" si="8"/>
        <v>56</v>
      </c>
      <c r="R128" s="144">
        <f t="shared" si="9"/>
        <v>3</v>
      </c>
      <c r="S128" s="103"/>
    </row>
    <row r="129" spans="1:19" s="104" customFormat="1" ht="14" x14ac:dyDescent="0.3">
      <c r="A129" s="139">
        <v>7</v>
      </c>
      <c r="B129" s="145" t="s">
        <v>121</v>
      </c>
      <c r="C129" s="139" t="s">
        <v>325</v>
      </c>
      <c r="D129" s="141" t="s">
        <v>122</v>
      </c>
      <c r="E129" s="142">
        <v>2</v>
      </c>
      <c r="F129" s="142"/>
      <c r="G129" s="142">
        <v>2</v>
      </c>
      <c r="H129" s="142"/>
      <c r="I129" s="142">
        <v>4</v>
      </c>
      <c r="J129" s="142" t="s">
        <v>19</v>
      </c>
      <c r="K129" s="142"/>
      <c r="L129" s="142"/>
      <c r="M129" s="142"/>
      <c r="N129" s="142"/>
      <c r="O129" s="142"/>
      <c r="P129" s="142"/>
      <c r="Q129" s="143">
        <f t="shared" si="8"/>
        <v>56</v>
      </c>
      <c r="R129" s="144">
        <f t="shared" si="9"/>
        <v>4</v>
      </c>
      <c r="S129" s="103"/>
    </row>
    <row r="130" spans="1:19" s="104" customFormat="1" ht="14" x14ac:dyDescent="0.3">
      <c r="A130" s="139">
        <v>8</v>
      </c>
      <c r="B130" s="145" t="s">
        <v>123</v>
      </c>
      <c r="C130" s="139" t="s">
        <v>325</v>
      </c>
      <c r="D130" s="141" t="s">
        <v>124</v>
      </c>
      <c r="E130" s="142"/>
      <c r="F130" s="142"/>
      <c r="G130" s="142"/>
      <c r="H130" s="142"/>
      <c r="I130" s="142"/>
      <c r="J130" s="142"/>
      <c r="K130" s="142">
        <v>2</v>
      </c>
      <c r="L130" s="142"/>
      <c r="M130" s="142">
        <v>2</v>
      </c>
      <c r="N130" s="142"/>
      <c r="O130" s="142">
        <v>4</v>
      </c>
      <c r="P130" s="142" t="s">
        <v>19</v>
      </c>
      <c r="Q130" s="143">
        <f t="shared" si="8"/>
        <v>56</v>
      </c>
      <c r="R130" s="144">
        <f t="shared" si="9"/>
        <v>4</v>
      </c>
      <c r="S130" s="103"/>
    </row>
    <row r="131" spans="1:19" s="104" customFormat="1" ht="14" x14ac:dyDescent="0.3">
      <c r="A131" s="139">
        <v>9</v>
      </c>
      <c r="B131" s="145" t="s">
        <v>125</v>
      </c>
      <c r="C131" s="139" t="s">
        <v>325</v>
      </c>
      <c r="D131" s="141" t="s">
        <v>126</v>
      </c>
      <c r="E131" s="142">
        <v>2</v>
      </c>
      <c r="F131" s="142"/>
      <c r="G131" s="142">
        <v>2</v>
      </c>
      <c r="H131" s="142"/>
      <c r="I131" s="142">
        <v>3</v>
      </c>
      <c r="J131" s="142" t="s">
        <v>19</v>
      </c>
      <c r="K131" s="142"/>
      <c r="L131" s="142"/>
      <c r="M131" s="142"/>
      <c r="N131" s="142"/>
      <c r="O131" s="142"/>
      <c r="P131" s="142"/>
      <c r="Q131" s="143">
        <f t="shared" si="8"/>
        <v>56</v>
      </c>
      <c r="R131" s="144">
        <f t="shared" si="9"/>
        <v>3</v>
      </c>
      <c r="S131" s="103"/>
    </row>
    <row r="132" spans="1:19" s="104" customFormat="1" ht="14" x14ac:dyDescent="0.3">
      <c r="A132" s="139">
        <v>10</v>
      </c>
      <c r="B132" s="145" t="s">
        <v>220</v>
      </c>
      <c r="C132" s="139" t="s">
        <v>325</v>
      </c>
      <c r="D132" s="141" t="s">
        <v>127</v>
      </c>
      <c r="E132" s="142"/>
      <c r="F132" s="142"/>
      <c r="G132" s="142"/>
      <c r="H132" s="142"/>
      <c r="I132" s="142"/>
      <c r="J132" s="142"/>
      <c r="K132" s="142">
        <v>2</v>
      </c>
      <c r="L132" s="142"/>
      <c r="M132" s="142">
        <v>2</v>
      </c>
      <c r="N132" s="142"/>
      <c r="O132" s="142">
        <v>3</v>
      </c>
      <c r="P132" s="142" t="s">
        <v>19</v>
      </c>
      <c r="Q132" s="143">
        <f t="shared" si="8"/>
        <v>56</v>
      </c>
      <c r="R132" s="144">
        <f t="shared" si="9"/>
        <v>3</v>
      </c>
      <c r="S132" s="103"/>
    </row>
    <row r="133" spans="1:19" s="104" customFormat="1" ht="14" x14ac:dyDescent="0.3">
      <c r="A133" s="139">
        <v>11</v>
      </c>
      <c r="B133" s="145" t="s">
        <v>221</v>
      </c>
      <c r="C133" s="139" t="s">
        <v>326</v>
      </c>
      <c r="D133" s="141" t="s">
        <v>128</v>
      </c>
      <c r="E133" s="142">
        <v>2</v>
      </c>
      <c r="F133" s="142"/>
      <c r="G133" s="142">
        <v>2</v>
      </c>
      <c r="H133" s="142"/>
      <c r="I133" s="142">
        <v>4</v>
      </c>
      <c r="J133" s="142" t="s">
        <v>19</v>
      </c>
      <c r="K133" s="142"/>
      <c r="L133" s="142"/>
      <c r="M133" s="142"/>
      <c r="N133" s="142"/>
      <c r="O133" s="142"/>
      <c r="P133" s="142"/>
      <c r="Q133" s="143">
        <f t="shared" si="8"/>
        <v>56</v>
      </c>
      <c r="R133" s="144">
        <f t="shared" si="9"/>
        <v>4</v>
      </c>
      <c r="S133" s="103"/>
    </row>
    <row r="134" spans="1:19" s="104" customFormat="1" ht="14" x14ac:dyDescent="0.3">
      <c r="A134" s="139">
        <v>12</v>
      </c>
      <c r="B134" s="145" t="s">
        <v>222</v>
      </c>
      <c r="C134" s="139" t="s">
        <v>326</v>
      </c>
      <c r="D134" s="141" t="s">
        <v>129</v>
      </c>
      <c r="E134" s="142"/>
      <c r="F134" s="142"/>
      <c r="G134" s="142"/>
      <c r="H134" s="142"/>
      <c r="I134" s="142"/>
      <c r="J134" s="142"/>
      <c r="K134" s="142">
        <v>2</v>
      </c>
      <c r="L134" s="142"/>
      <c r="M134" s="142">
        <v>2</v>
      </c>
      <c r="N134" s="142"/>
      <c r="O134" s="142">
        <v>4</v>
      </c>
      <c r="P134" s="142" t="s">
        <v>27</v>
      </c>
      <c r="Q134" s="143">
        <f t="shared" si="8"/>
        <v>56</v>
      </c>
      <c r="R134" s="144">
        <f t="shared" si="9"/>
        <v>4</v>
      </c>
      <c r="S134" s="103"/>
    </row>
    <row r="135" spans="1:19" s="104" customFormat="1" ht="14" x14ac:dyDescent="0.3">
      <c r="A135" s="139">
        <v>13</v>
      </c>
      <c r="B135" s="145" t="s">
        <v>230</v>
      </c>
      <c r="C135" s="139" t="s">
        <v>325</v>
      </c>
      <c r="D135" s="141" t="s">
        <v>130</v>
      </c>
      <c r="E135" s="142">
        <v>2</v>
      </c>
      <c r="F135" s="142"/>
      <c r="G135" s="142">
        <v>2</v>
      </c>
      <c r="H135" s="142"/>
      <c r="I135" s="142">
        <v>4</v>
      </c>
      <c r="J135" s="142" t="s">
        <v>27</v>
      </c>
      <c r="K135" s="142"/>
      <c r="L135" s="142"/>
      <c r="M135" s="142"/>
      <c r="N135" s="142"/>
      <c r="O135" s="142"/>
      <c r="P135" s="142"/>
      <c r="Q135" s="143">
        <f t="shared" si="8"/>
        <v>56</v>
      </c>
      <c r="R135" s="144">
        <v>4</v>
      </c>
      <c r="S135" s="103"/>
    </row>
    <row r="136" spans="1:19" s="104" customFormat="1" ht="14" x14ac:dyDescent="0.3">
      <c r="A136" s="139">
        <v>14</v>
      </c>
      <c r="B136" s="145" t="s">
        <v>223</v>
      </c>
      <c r="C136" s="139" t="s">
        <v>325</v>
      </c>
      <c r="D136" s="141" t="s">
        <v>131</v>
      </c>
      <c r="E136" s="142"/>
      <c r="F136" s="142"/>
      <c r="G136" s="142"/>
      <c r="H136" s="142"/>
      <c r="I136" s="142"/>
      <c r="J136" s="142"/>
      <c r="K136" s="142">
        <v>1</v>
      </c>
      <c r="L136" s="142">
        <v>1</v>
      </c>
      <c r="M136" s="142"/>
      <c r="N136" s="142"/>
      <c r="O136" s="142">
        <v>2</v>
      </c>
      <c r="P136" s="142" t="s">
        <v>27</v>
      </c>
      <c r="Q136" s="143">
        <f t="shared" si="8"/>
        <v>28</v>
      </c>
      <c r="R136" s="144">
        <v>2</v>
      </c>
      <c r="S136" s="103"/>
    </row>
    <row r="137" spans="1:19" s="104" customFormat="1" ht="15" customHeight="1" x14ac:dyDescent="0.3">
      <c r="A137" s="139">
        <v>15</v>
      </c>
      <c r="B137" s="145" t="s">
        <v>224</v>
      </c>
      <c r="C137" s="139" t="s">
        <v>316</v>
      </c>
      <c r="D137" s="141" t="s">
        <v>195</v>
      </c>
      <c r="E137" s="142"/>
      <c r="F137" s="142"/>
      <c r="G137" s="142"/>
      <c r="H137" s="142"/>
      <c r="I137" s="142"/>
      <c r="J137" s="142"/>
      <c r="K137" s="142">
        <v>2</v>
      </c>
      <c r="L137" s="142">
        <v>2</v>
      </c>
      <c r="M137" s="142"/>
      <c r="N137" s="142"/>
      <c r="O137" s="142">
        <v>3</v>
      </c>
      <c r="P137" s="142" t="s">
        <v>19</v>
      </c>
      <c r="Q137" s="143">
        <f t="shared" si="8"/>
        <v>56</v>
      </c>
      <c r="R137" s="144">
        <f>I137+O137</f>
        <v>3</v>
      </c>
      <c r="S137" s="105"/>
    </row>
    <row r="138" spans="1:19" s="104" customFormat="1" ht="14.25" customHeight="1" x14ac:dyDescent="0.35">
      <c r="A138" s="147"/>
      <c r="B138" s="237" t="s">
        <v>340</v>
      </c>
      <c r="C138" s="237"/>
      <c r="D138" s="237"/>
      <c r="E138" s="238">
        <f t="shared" ref="E138:M138" si="10">SUM(E123:E137)</f>
        <v>14</v>
      </c>
      <c r="F138" s="151"/>
      <c r="G138" s="151">
        <f t="shared" si="10"/>
        <v>15</v>
      </c>
      <c r="H138" s="151"/>
      <c r="I138" s="151">
        <f t="shared" si="10"/>
        <v>28</v>
      </c>
      <c r="J138" s="151"/>
      <c r="K138" s="151">
        <f t="shared" si="10"/>
        <v>15</v>
      </c>
      <c r="L138" s="151">
        <f>SUM(L123:L137)</f>
        <v>3</v>
      </c>
      <c r="M138" s="151">
        <f t="shared" si="10"/>
        <v>13</v>
      </c>
      <c r="N138" s="151"/>
      <c r="O138" s="151">
        <f>SUM(O123:O137)</f>
        <v>26</v>
      </c>
      <c r="P138" s="355"/>
      <c r="Q138" s="152">
        <f>SUM(Q123:Q137)</f>
        <v>840</v>
      </c>
      <c r="R138" s="153">
        <f>SUM(R123:R137)</f>
        <v>54</v>
      </c>
      <c r="S138" s="105"/>
    </row>
    <row r="139" spans="1:19" s="104" customFormat="1" ht="14.5" x14ac:dyDescent="0.35">
      <c r="A139" s="192">
        <v>16</v>
      </c>
      <c r="B139" s="145" t="s">
        <v>277</v>
      </c>
      <c r="C139" s="233"/>
      <c r="D139" s="141" t="s">
        <v>132</v>
      </c>
      <c r="E139" s="234"/>
      <c r="F139" s="234"/>
      <c r="G139" s="234"/>
      <c r="H139" s="234"/>
      <c r="I139" s="234"/>
      <c r="J139" s="234"/>
      <c r="K139" s="444" t="s">
        <v>269</v>
      </c>
      <c r="L139" s="445"/>
      <c r="M139" s="445"/>
      <c r="N139" s="446"/>
      <c r="O139" s="235">
        <v>1</v>
      </c>
      <c r="P139" s="235" t="s">
        <v>27</v>
      </c>
      <c r="Q139" s="235">
        <v>30</v>
      </c>
      <c r="R139" s="235">
        <v>1</v>
      </c>
      <c r="S139" s="103"/>
    </row>
    <row r="140" spans="1:19" s="104" customFormat="1" ht="14.5" x14ac:dyDescent="0.35">
      <c r="A140" s="192">
        <v>17</v>
      </c>
      <c r="B140" s="236" t="s">
        <v>279</v>
      </c>
      <c r="C140" s="237"/>
      <c r="D140" s="141" t="s">
        <v>309</v>
      </c>
      <c r="E140" s="238"/>
      <c r="F140" s="234"/>
      <c r="G140" s="234"/>
      <c r="H140" s="234"/>
      <c r="I140" s="234"/>
      <c r="J140" s="234"/>
      <c r="K140" s="447" t="s">
        <v>284</v>
      </c>
      <c r="L140" s="448"/>
      <c r="M140" s="448"/>
      <c r="N140" s="449"/>
      <c r="O140" s="235">
        <v>1</v>
      </c>
      <c r="P140" s="235" t="s">
        <v>27</v>
      </c>
      <c r="Q140" s="171">
        <v>36</v>
      </c>
      <c r="R140" s="171">
        <v>1</v>
      </c>
      <c r="S140" s="103"/>
    </row>
    <row r="141" spans="1:19" s="104" customFormat="1" ht="14" x14ac:dyDescent="0.3">
      <c r="A141" s="139">
        <v>18</v>
      </c>
      <c r="B141" s="145" t="s">
        <v>278</v>
      </c>
      <c r="C141" s="139"/>
      <c r="D141" s="141" t="s">
        <v>310</v>
      </c>
      <c r="E141" s="142"/>
      <c r="F141" s="142"/>
      <c r="G141" s="142"/>
      <c r="H141" s="142"/>
      <c r="I141" s="142"/>
      <c r="J141" s="142"/>
      <c r="K141" s="444" t="s">
        <v>285</v>
      </c>
      <c r="L141" s="445"/>
      <c r="M141" s="445"/>
      <c r="N141" s="446"/>
      <c r="O141" s="142">
        <v>2</v>
      </c>
      <c r="P141" s="142" t="s">
        <v>19</v>
      </c>
      <c r="Q141" s="143">
        <v>60</v>
      </c>
      <c r="R141" s="144">
        <f>O141</f>
        <v>2</v>
      </c>
      <c r="S141" s="103"/>
    </row>
    <row r="142" spans="1:19" s="104" customFormat="1" ht="15" customHeight="1" x14ac:dyDescent="0.3">
      <c r="A142" s="156"/>
      <c r="B142" s="157" t="s">
        <v>73</v>
      </c>
      <c r="C142" s="158"/>
      <c r="D142" s="159"/>
      <c r="E142" s="160"/>
      <c r="F142" s="161"/>
      <c r="G142" s="160"/>
      <c r="H142" s="160"/>
      <c r="I142" s="161"/>
      <c r="J142" s="161"/>
      <c r="K142" s="160"/>
      <c r="L142" s="160"/>
      <c r="M142" s="160"/>
      <c r="N142" s="161"/>
      <c r="O142" s="160"/>
      <c r="P142" s="161"/>
      <c r="Q142" s="160"/>
      <c r="R142" s="356"/>
      <c r="S142" s="103"/>
    </row>
    <row r="143" spans="1:19" s="104" customFormat="1" ht="14" x14ac:dyDescent="0.3">
      <c r="A143" s="139">
        <v>19</v>
      </c>
      <c r="B143" s="145" t="s">
        <v>133</v>
      </c>
      <c r="C143" s="139" t="s">
        <v>325</v>
      </c>
      <c r="D143" s="141" t="s">
        <v>280</v>
      </c>
      <c r="E143" s="142">
        <v>2</v>
      </c>
      <c r="F143" s="142"/>
      <c r="G143" s="142">
        <v>1</v>
      </c>
      <c r="H143" s="142"/>
      <c r="I143" s="142">
        <v>2</v>
      </c>
      <c r="J143" s="142" t="s">
        <v>27</v>
      </c>
      <c r="K143" s="142"/>
      <c r="L143" s="142"/>
      <c r="M143" s="142"/>
      <c r="N143" s="142"/>
      <c r="O143" s="142"/>
      <c r="P143" s="142"/>
      <c r="Q143" s="165">
        <v>42</v>
      </c>
      <c r="R143" s="166">
        <v>2</v>
      </c>
      <c r="S143" s="128"/>
    </row>
    <row r="144" spans="1:19" s="104" customFormat="1" ht="14" x14ac:dyDescent="0.3">
      <c r="A144" s="139">
        <v>20</v>
      </c>
      <c r="B144" s="145" t="s">
        <v>134</v>
      </c>
      <c r="C144" s="139" t="s">
        <v>325</v>
      </c>
      <c r="D144" s="141" t="s">
        <v>281</v>
      </c>
      <c r="E144" s="142">
        <v>2</v>
      </c>
      <c r="F144" s="142"/>
      <c r="G144" s="142">
        <v>1</v>
      </c>
      <c r="H144" s="142"/>
      <c r="I144" s="142">
        <v>2</v>
      </c>
      <c r="J144" s="142" t="s">
        <v>27</v>
      </c>
      <c r="K144" s="142"/>
      <c r="L144" s="142"/>
      <c r="M144" s="142"/>
      <c r="N144" s="142"/>
      <c r="O144" s="142"/>
      <c r="P144" s="142"/>
      <c r="Q144" s="167"/>
      <c r="R144" s="168"/>
      <c r="S144" s="103"/>
    </row>
    <row r="145" spans="1:19" s="104" customFormat="1" ht="14" x14ac:dyDescent="0.3">
      <c r="A145" s="271">
        <v>21</v>
      </c>
      <c r="B145" s="326" t="s">
        <v>246</v>
      </c>
      <c r="C145" s="271" t="s">
        <v>325</v>
      </c>
      <c r="D145" s="170" t="s">
        <v>330</v>
      </c>
      <c r="E145" s="235">
        <v>2</v>
      </c>
      <c r="F145" s="235"/>
      <c r="G145" s="235">
        <v>1</v>
      </c>
      <c r="H145" s="235"/>
      <c r="I145" s="235">
        <v>2</v>
      </c>
      <c r="J145" s="235" t="s">
        <v>27</v>
      </c>
      <c r="K145" s="235"/>
      <c r="L145" s="235"/>
      <c r="M145" s="235"/>
      <c r="N145" s="235"/>
      <c r="O145" s="235"/>
      <c r="P145" s="235"/>
      <c r="Q145" s="172"/>
      <c r="R145" s="172"/>
      <c r="S145" s="187"/>
    </row>
    <row r="146" spans="1:19" s="208" customFormat="1" ht="15.75" customHeight="1" x14ac:dyDescent="0.3">
      <c r="A146" s="451" t="s">
        <v>46</v>
      </c>
      <c r="B146" s="452"/>
      <c r="C146" s="452"/>
      <c r="D146" s="453"/>
      <c r="E146" s="173">
        <v>2</v>
      </c>
      <c r="F146" s="173"/>
      <c r="G146" s="173">
        <v>1</v>
      </c>
      <c r="H146" s="173"/>
      <c r="I146" s="173">
        <v>2</v>
      </c>
      <c r="J146" s="173"/>
      <c r="K146" s="173"/>
      <c r="L146" s="173"/>
      <c r="M146" s="173"/>
      <c r="N146" s="173"/>
      <c r="O146" s="173"/>
      <c r="P146" s="173"/>
      <c r="Q146" s="174"/>
      <c r="R146" s="175"/>
      <c r="S146" s="207"/>
    </row>
    <row r="147" spans="1:19" s="208" customFormat="1" ht="15.75" customHeight="1" x14ac:dyDescent="0.35">
      <c r="A147" s="454" t="s">
        <v>51</v>
      </c>
      <c r="B147" s="455"/>
      <c r="C147" s="455"/>
      <c r="D147" s="456"/>
      <c r="E147" s="457">
        <f>SUM(E138,G138,E146,G146)</f>
        <v>32</v>
      </c>
      <c r="F147" s="458"/>
      <c r="G147" s="458"/>
      <c r="H147" s="459"/>
      <c r="I147" s="179">
        <f>SUM(I138,I146)</f>
        <v>30</v>
      </c>
      <c r="J147" s="173"/>
      <c r="K147" s="457">
        <f>SUM(K138,L138,M138)</f>
        <v>31</v>
      </c>
      <c r="L147" s="458"/>
      <c r="M147" s="458"/>
      <c r="N147" s="459"/>
      <c r="O147" s="179">
        <v>30</v>
      </c>
      <c r="P147" s="173"/>
      <c r="Q147" s="152">
        <f>SUM(((Q138+Q139+Q140+Q141)+Q143))</f>
        <v>1008</v>
      </c>
      <c r="R147" s="180">
        <f>SUM(((R138+R139+R140+R141)+R143))</f>
        <v>60</v>
      </c>
      <c r="S147" s="207"/>
    </row>
    <row r="148" spans="1:19" s="104" customFormat="1" ht="14" x14ac:dyDescent="0.3">
      <c r="A148" s="156"/>
      <c r="B148" s="181" t="s">
        <v>198</v>
      </c>
      <c r="C148" s="182"/>
      <c r="D148" s="359"/>
      <c r="E148" s="184"/>
      <c r="F148" s="184"/>
      <c r="G148" s="184"/>
      <c r="H148" s="184"/>
      <c r="I148" s="184"/>
      <c r="J148" s="184"/>
      <c r="K148" s="184"/>
      <c r="L148" s="184"/>
      <c r="M148" s="184"/>
      <c r="N148" s="184"/>
      <c r="O148" s="184"/>
      <c r="P148" s="184"/>
      <c r="Q148" s="358"/>
      <c r="R148" s="357"/>
      <c r="S148" s="128"/>
    </row>
    <row r="149" spans="1:19" ht="15.5" x14ac:dyDescent="0.3">
      <c r="A149" s="139">
        <v>22</v>
      </c>
      <c r="B149" s="145" t="s">
        <v>135</v>
      </c>
      <c r="C149" s="139" t="s">
        <v>326</v>
      </c>
      <c r="D149" s="141" t="s">
        <v>238</v>
      </c>
      <c r="E149" s="189"/>
      <c r="F149" s="189"/>
      <c r="G149" s="189"/>
      <c r="H149" s="189"/>
      <c r="I149" s="189"/>
      <c r="J149" s="189"/>
      <c r="K149" s="189">
        <v>1</v>
      </c>
      <c r="L149" s="189"/>
      <c r="M149" s="189">
        <v>2</v>
      </c>
      <c r="N149" s="189"/>
      <c r="O149" s="189">
        <v>3</v>
      </c>
      <c r="P149" s="189" t="s">
        <v>27</v>
      </c>
      <c r="Q149" s="360"/>
      <c r="R149" s="209"/>
      <c r="S149" s="10"/>
    </row>
    <row r="150" spans="1:19" s="210" customFormat="1" ht="17.5" customHeight="1" x14ac:dyDescent="0.3">
      <c r="A150" s="139">
        <v>23</v>
      </c>
      <c r="B150" s="145" t="s">
        <v>260</v>
      </c>
      <c r="C150" s="139" t="s">
        <v>324</v>
      </c>
      <c r="D150" s="170" t="s">
        <v>259</v>
      </c>
      <c r="E150" s="189"/>
      <c r="F150" s="189"/>
      <c r="G150" s="189"/>
      <c r="H150" s="189"/>
      <c r="I150" s="189"/>
      <c r="J150" s="189"/>
      <c r="K150" s="189">
        <v>1</v>
      </c>
      <c r="L150" s="189"/>
      <c r="M150" s="189"/>
      <c r="N150" s="189"/>
      <c r="O150" s="189">
        <v>2</v>
      </c>
      <c r="P150" s="189" t="s">
        <v>27</v>
      </c>
      <c r="Q150" s="199"/>
      <c r="R150" s="209"/>
      <c r="S150" s="10"/>
    </row>
    <row r="151" spans="1:19" s="210" customFormat="1" ht="13.5" customHeight="1" x14ac:dyDescent="0.3">
      <c r="A151" s="226">
        <v>24</v>
      </c>
      <c r="B151" s="227" t="s">
        <v>136</v>
      </c>
      <c r="C151" s="226" t="s">
        <v>325</v>
      </c>
      <c r="D151" s="361" t="s">
        <v>282</v>
      </c>
      <c r="E151" s="362"/>
      <c r="F151" s="362"/>
      <c r="G151" s="362"/>
      <c r="H151" s="362"/>
      <c r="I151" s="362"/>
      <c r="J151" s="362"/>
      <c r="K151" s="226">
        <v>1</v>
      </c>
      <c r="L151" s="362"/>
      <c r="M151" s="362">
        <v>2</v>
      </c>
      <c r="N151" s="362"/>
      <c r="O151" s="362">
        <v>3</v>
      </c>
      <c r="P151" s="226" t="s">
        <v>27</v>
      </c>
      <c r="Q151" s="211"/>
      <c r="R151" s="212"/>
      <c r="S151" s="10"/>
    </row>
    <row r="152" spans="1:19" ht="15" customHeight="1" x14ac:dyDescent="0.3">
      <c r="A152" s="192">
        <v>25</v>
      </c>
      <c r="B152" s="363" t="s">
        <v>239</v>
      </c>
      <c r="C152" s="364" t="s">
        <v>323</v>
      </c>
      <c r="D152" s="361" t="s">
        <v>283</v>
      </c>
      <c r="E152" s="365" t="s">
        <v>236</v>
      </c>
      <c r="F152" s="365"/>
      <c r="G152" s="365"/>
      <c r="H152" s="365"/>
      <c r="I152" s="365" t="s">
        <v>236</v>
      </c>
      <c r="J152" s="365" t="s">
        <v>27</v>
      </c>
      <c r="K152" s="365"/>
      <c r="L152" s="365"/>
      <c r="M152" s="365"/>
      <c r="N152" s="365"/>
      <c r="O152" s="365"/>
      <c r="P152" s="365"/>
      <c r="Q152" s="80"/>
      <c r="R152" s="210"/>
      <c r="S152" s="19"/>
    </row>
    <row r="153" spans="1:19" ht="18.75" customHeight="1" x14ac:dyDescent="0.25">
      <c r="A153" s="366">
        <v>26</v>
      </c>
      <c r="B153" s="344" t="s">
        <v>257</v>
      </c>
      <c r="C153" s="367" t="s">
        <v>316</v>
      </c>
      <c r="D153" s="368" t="s">
        <v>331</v>
      </c>
      <c r="E153" s="368" t="s">
        <v>236</v>
      </c>
      <c r="F153" s="368"/>
      <c r="G153" s="368" t="s">
        <v>237</v>
      </c>
      <c r="H153" s="368"/>
      <c r="I153" s="368" t="s">
        <v>258</v>
      </c>
      <c r="J153" s="368" t="s">
        <v>27</v>
      </c>
      <c r="K153" s="368"/>
      <c r="L153" s="368"/>
      <c r="M153" s="368"/>
      <c r="N153" s="368"/>
      <c r="O153" s="368"/>
      <c r="P153" s="368"/>
      <c r="S153" s="19"/>
    </row>
    <row r="154" spans="1:19" ht="15.5" x14ac:dyDescent="0.3">
      <c r="A154" s="213"/>
      <c r="B154" s="55"/>
      <c r="C154" s="213"/>
      <c r="D154" s="82" t="s">
        <v>332</v>
      </c>
      <c r="E154" s="214"/>
      <c r="F154" s="214"/>
      <c r="G154" s="214"/>
      <c r="H154" s="214"/>
      <c r="I154" s="214"/>
      <c r="J154" s="214"/>
      <c r="K154" s="214"/>
      <c r="L154" s="214"/>
      <c r="M154" s="214"/>
      <c r="N154" s="214"/>
      <c r="O154" s="214"/>
      <c r="P154" s="214"/>
      <c r="S154" s="19"/>
    </row>
    <row r="155" spans="1:19" ht="15.5" x14ac:dyDescent="0.3">
      <c r="A155" s="85"/>
      <c r="B155" s="86"/>
      <c r="C155" s="138" t="s">
        <v>204</v>
      </c>
      <c r="D155" s="420" t="s">
        <v>2</v>
      </c>
      <c r="E155" s="422" t="s">
        <v>180</v>
      </c>
      <c r="F155" s="423"/>
      <c r="G155" s="424"/>
      <c r="H155" s="424"/>
      <c r="I155" s="423"/>
      <c r="J155" s="450"/>
      <c r="K155" s="422" t="s">
        <v>137</v>
      </c>
      <c r="L155" s="424"/>
      <c r="M155" s="424"/>
      <c r="N155" s="423"/>
      <c r="O155" s="424"/>
      <c r="P155" s="450"/>
      <c r="Q155" s="87" t="s">
        <v>5</v>
      </c>
      <c r="R155" s="215" t="s">
        <v>6</v>
      </c>
      <c r="S155" s="10"/>
    </row>
    <row r="156" spans="1:19" ht="15.5" x14ac:dyDescent="0.3">
      <c r="A156" s="89" t="s">
        <v>6</v>
      </c>
      <c r="B156" s="90" t="s">
        <v>7</v>
      </c>
      <c r="C156" s="22" t="s">
        <v>203</v>
      </c>
      <c r="D156" s="421"/>
      <c r="E156" s="422" t="s">
        <v>8</v>
      </c>
      <c r="F156" s="423"/>
      <c r="G156" s="424"/>
      <c r="H156" s="424"/>
      <c r="I156" s="423"/>
      <c r="J156" s="450"/>
      <c r="K156" s="422" t="s">
        <v>8</v>
      </c>
      <c r="L156" s="423"/>
      <c r="M156" s="424"/>
      <c r="N156" s="424"/>
      <c r="O156" s="423"/>
      <c r="P156" s="450"/>
      <c r="Q156" s="91" t="s">
        <v>9</v>
      </c>
      <c r="R156" s="216" t="s">
        <v>10</v>
      </c>
      <c r="S156" s="44"/>
    </row>
    <row r="157" spans="1:19" ht="15.5" x14ac:dyDescent="0.3">
      <c r="A157" s="27"/>
      <c r="B157" s="93"/>
      <c r="C157" s="27"/>
      <c r="D157" s="94"/>
      <c r="E157" s="95" t="s">
        <v>11</v>
      </c>
      <c r="F157" s="85" t="s">
        <v>12</v>
      </c>
      <c r="G157" s="95" t="s">
        <v>13</v>
      </c>
      <c r="H157" s="95" t="s">
        <v>14</v>
      </c>
      <c r="I157" s="95" t="s">
        <v>15</v>
      </c>
      <c r="J157" s="85" t="s">
        <v>16</v>
      </c>
      <c r="K157" s="95" t="s">
        <v>11</v>
      </c>
      <c r="L157" s="95" t="s">
        <v>12</v>
      </c>
      <c r="M157" s="95" t="s">
        <v>13</v>
      </c>
      <c r="N157" s="85" t="s">
        <v>14</v>
      </c>
      <c r="O157" s="95" t="s">
        <v>17</v>
      </c>
      <c r="P157" s="85" t="s">
        <v>16</v>
      </c>
      <c r="Q157" s="91"/>
      <c r="R157" s="217"/>
      <c r="S157" s="19"/>
    </row>
    <row r="158" spans="1:19" ht="15.5" x14ac:dyDescent="0.3">
      <c r="A158" s="96"/>
      <c r="B158" s="97" t="s">
        <v>1</v>
      </c>
      <c r="C158" s="98"/>
      <c r="D158" s="99"/>
      <c r="E158" s="100"/>
      <c r="F158" s="101"/>
      <c r="G158" s="100"/>
      <c r="H158" s="100"/>
      <c r="I158" s="101"/>
      <c r="J158" s="101"/>
      <c r="K158" s="100"/>
      <c r="L158" s="100"/>
      <c r="M158" s="100"/>
      <c r="N158" s="101"/>
      <c r="O158" s="100"/>
      <c r="P158" s="101"/>
      <c r="Q158" s="100"/>
      <c r="R158" s="218"/>
      <c r="S158" s="19"/>
    </row>
    <row r="159" spans="1:19" ht="15.5" x14ac:dyDescent="0.3">
      <c r="A159" s="219">
        <v>1</v>
      </c>
      <c r="B159" s="220" t="s">
        <v>286</v>
      </c>
      <c r="C159" s="219" t="s">
        <v>325</v>
      </c>
      <c r="D159" s="221" t="s">
        <v>138</v>
      </c>
      <c r="E159" s="222">
        <v>2</v>
      </c>
      <c r="F159" s="222"/>
      <c r="G159" s="222">
        <v>3</v>
      </c>
      <c r="H159" s="222"/>
      <c r="I159" s="222">
        <v>5</v>
      </c>
      <c r="J159" s="222" t="s">
        <v>19</v>
      </c>
      <c r="K159" s="222"/>
      <c r="L159" s="222"/>
      <c r="M159" s="222"/>
      <c r="N159" s="222"/>
      <c r="O159" s="222"/>
      <c r="P159" s="222"/>
      <c r="Q159" s="223">
        <f t="shared" ref="Q159:Q172" si="11">(((((((E159+F159)+G159)+H159)+K159)+L159)+M159)+N159)*14</f>
        <v>70</v>
      </c>
      <c r="R159" s="224">
        <v>5</v>
      </c>
      <c r="S159" s="19"/>
    </row>
    <row r="160" spans="1:19" ht="15.65" customHeight="1" x14ac:dyDescent="0.3">
      <c r="A160" s="139">
        <v>2</v>
      </c>
      <c r="B160" s="145" t="s">
        <v>287</v>
      </c>
      <c r="C160" s="139" t="s">
        <v>325</v>
      </c>
      <c r="D160" s="141" t="s">
        <v>139</v>
      </c>
      <c r="E160" s="142"/>
      <c r="F160" s="142"/>
      <c r="G160" s="142"/>
      <c r="H160" s="142"/>
      <c r="I160" s="142"/>
      <c r="J160" s="142"/>
      <c r="K160" s="142">
        <v>2</v>
      </c>
      <c r="L160" s="142"/>
      <c r="M160" s="142">
        <v>3</v>
      </c>
      <c r="N160" s="142"/>
      <c r="O160" s="142">
        <v>3</v>
      </c>
      <c r="P160" s="142" t="s">
        <v>19</v>
      </c>
      <c r="Q160" s="143">
        <f t="shared" si="11"/>
        <v>70</v>
      </c>
      <c r="R160" s="225">
        <v>3</v>
      </c>
      <c r="S160" s="19"/>
    </row>
    <row r="161" spans="1:19" ht="17.5" customHeight="1" x14ac:dyDescent="0.3">
      <c r="A161" s="139">
        <v>3</v>
      </c>
      <c r="B161" s="145" t="s">
        <v>288</v>
      </c>
      <c r="C161" s="139" t="s">
        <v>325</v>
      </c>
      <c r="D161" s="141" t="s">
        <v>140</v>
      </c>
      <c r="E161" s="142">
        <v>2</v>
      </c>
      <c r="F161" s="142"/>
      <c r="G161" s="142">
        <v>3</v>
      </c>
      <c r="H161" s="142"/>
      <c r="I161" s="142">
        <v>5</v>
      </c>
      <c r="J161" s="142" t="s">
        <v>19</v>
      </c>
      <c r="K161" s="142"/>
      <c r="L161" s="142"/>
      <c r="M161" s="142"/>
      <c r="N161" s="142"/>
      <c r="O161" s="142"/>
      <c r="P161" s="142"/>
      <c r="Q161" s="143">
        <f t="shared" si="11"/>
        <v>70</v>
      </c>
      <c r="R161" s="225">
        <v>5</v>
      </c>
      <c r="S161" s="19"/>
    </row>
    <row r="162" spans="1:19" ht="16.5" customHeight="1" x14ac:dyDescent="0.3">
      <c r="A162" s="139">
        <v>4</v>
      </c>
      <c r="B162" s="145" t="s">
        <v>289</v>
      </c>
      <c r="C162" s="139" t="s">
        <v>325</v>
      </c>
      <c r="D162" s="141" t="s">
        <v>141</v>
      </c>
      <c r="E162" s="142"/>
      <c r="F162" s="142"/>
      <c r="G162" s="142"/>
      <c r="H162" s="142"/>
      <c r="I162" s="142"/>
      <c r="J162" s="142"/>
      <c r="K162" s="142">
        <v>2</v>
      </c>
      <c r="L162" s="142"/>
      <c r="M162" s="142">
        <v>3</v>
      </c>
      <c r="N162" s="142"/>
      <c r="O162" s="142">
        <v>4</v>
      </c>
      <c r="P162" s="142" t="s">
        <v>19</v>
      </c>
      <c r="Q162" s="143">
        <f t="shared" si="11"/>
        <v>70</v>
      </c>
      <c r="R162" s="225">
        <v>4</v>
      </c>
      <c r="S162" s="19"/>
    </row>
    <row r="163" spans="1:19" s="230" customFormat="1" ht="15.5" x14ac:dyDescent="0.3">
      <c r="A163" s="139">
        <v>5</v>
      </c>
      <c r="B163" s="145" t="s">
        <v>252</v>
      </c>
      <c r="C163" s="139" t="s">
        <v>325</v>
      </c>
      <c r="D163" s="141" t="s">
        <v>142</v>
      </c>
      <c r="E163" s="142">
        <v>2</v>
      </c>
      <c r="F163" s="142"/>
      <c r="G163" s="142">
        <v>3</v>
      </c>
      <c r="H163" s="142"/>
      <c r="I163" s="142">
        <v>4</v>
      </c>
      <c r="J163" s="142" t="s">
        <v>19</v>
      </c>
      <c r="K163" s="142"/>
      <c r="L163" s="142"/>
      <c r="M163" s="142"/>
      <c r="N163" s="142"/>
      <c r="O163" s="142"/>
      <c r="P163" s="142"/>
      <c r="Q163" s="143">
        <f t="shared" si="11"/>
        <v>70</v>
      </c>
      <c r="R163" s="225">
        <v>4</v>
      </c>
      <c r="S163" s="19"/>
    </row>
    <row r="164" spans="1:19" s="230" customFormat="1" ht="15.5" x14ac:dyDescent="0.3">
      <c r="A164" s="139">
        <v>6</v>
      </c>
      <c r="B164" s="145" t="s">
        <v>253</v>
      </c>
      <c r="C164" s="139" t="s">
        <v>325</v>
      </c>
      <c r="D164" s="141" t="s">
        <v>143</v>
      </c>
      <c r="E164" s="142"/>
      <c r="F164" s="142"/>
      <c r="G164" s="142"/>
      <c r="H164" s="142"/>
      <c r="I164" s="142"/>
      <c r="J164" s="142"/>
      <c r="K164" s="142">
        <v>2</v>
      </c>
      <c r="L164" s="142"/>
      <c r="M164" s="142">
        <v>3</v>
      </c>
      <c r="N164" s="142"/>
      <c r="O164" s="142">
        <v>4</v>
      </c>
      <c r="P164" s="142" t="s">
        <v>19</v>
      </c>
      <c r="Q164" s="143">
        <f t="shared" si="11"/>
        <v>70</v>
      </c>
      <c r="R164" s="225">
        <v>4</v>
      </c>
      <c r="S164" s="19"/>
    </row>
    <row r="165" spans="1:19" ht="17.25" customHeight="1" x14ac:dyDescent="0.3">
      <c r="A165" s="226">
        <v>7</v>
      </c>
      <c r="B165" s="227" t="s">
        <v>290</v>
      </c>
      <c r="C165" s="226" t="s">
        <v>325</v>
      </c>
      <c r="D165" s="228" t="s">
        <v>144</v>
      </c>
      <c r="E165" s="229">
        <v>2</v>
      </c>
      <c r="F165" s="229"/>
      <c r="G165" s="229">
        <v>3</v>
      </c>
      <c r="H165" s="229"/>
      <c r="I165" s="229">
        <v>4</v>
      </c>
      <c r="J165" s="229" t="s">
        <v>19</v>
      </c>
      <c r="K165" s="229"/>
      <c r="L165" s="229"/>
      <c r="M165" s="229"/>
      <c r="N165" s="229"/>
      <c r="O165" s="229"/>
      <c r="P165" s="229"/>
      <c r="Q165" s="143">
        <f t="shared" si="11"/>
        <v>70</v>
      </c>
      <c r="R165" s="225">
        <v>4</v>
      </c>
      <c r="S165" s="19"/>
    </row>
    <row r="166" spans="1:19" ht="17.25" customHeight="1" x14ac:dyDescent="0.3">
      <c r="A166" s="226">
        <v>8</v>
      </c>
      <c r="B166" s="227" t="s">
        <v>291</v>
      </c>
      <c r="C166" s="226" t="s">
        <v>325</v>
      </c>
      <c r="D166" s="228" t="s">
        <v>145</v>
      </c>
      <c r="E166" s="229"/>
      <c r="F166" s="229"/>
      <c r="G166" s="229"/>
      <c r="H166" s="229"/>
      <c r="I166" s="229"/>
      <c r="J166" s="229"/>
      <c r="K166" s="229">
        <v>2</v>
      </c>
      <c r="L166" s="229"/>
      <c r="M166" s="229">
        <v>3</v>
      </c>
      <c r="N166" s="229"/>
      <c r="O166" s="229">
        <v>4</v>
      </c>
      <c r="P166" s="229" t="s">
        <v>19</v>
      </c>
      <c r="Q166" s="143">
        <f t="shared" si="11"/>
        <v>70</v>
      </c>
      <c r="R166" s="225">
        <v>4</v>
      </c>
      <c r="S166" s="19"/>
    </row>
    <row r="167" spans="1:19" ht="15.5" x14ac:dyDescent="0.3">
      <c r="A167" s="139">
        <v>9</v>
      </c>
      <c r="B167" s="145" t="s">
        <v>146</v>
      </c>
      <c r="C167" s="139" t="s">
        <v>326</v>
      </c>
      <c r="D167" s="141" t="s">
        <v>147</v>
      </c>
      <c r="E167" s="142">
        <v>2</v>
      </c>
      <c r="F167" s="142"/>
      <c r="G167" s="142">
        <v>3</v>
      </c>
      <c r="H167" s="142"/>
      <c r="I167" s="142">
        <v>4</v>
      </c>
      <c r="J167" s="142" t="s">
        <v>19</v>
      </c>
      <c r="K167" s="142"/>
      <c r="L167" s="142"/>
      <c r="M167" s="142"/>
      <c r="N167" s="142"/>
      <c r="O167" s="142"/>
      <c r="P167" s="142"/>
      <c r="Q167" s="143">
        <f t="shared" si="11"/>
        <v>70</v>
      </c>
      <c r="R167" s="225">
        <v>4</v>
      </c>
      <c r="S167" s="19"/>
    </row>
    <row r="168" spans="1:19" ht="15.5" x14ac:dyDescent="0.3">
      <c r="A168" s="139">
        <v>10</v>
      </c>
      <c r="B168" s="145" t="s">
        <v>148</v>
      </c>
      <c r="C168" s="139" t="s">
        <v>326</v>
      </c>
      <c r="D168" s="141" t="s">
        <v>149</v>
      </c>
      <c r="E168" s="142"/>
      <c r="F168" s="142"/>
      <c r="G168" s="142"/>
      <c r="H168" s="142"/>
      <c r="I168" s="142"/>
      <c r="J168" s="142"/>
      <c r="K168" s="142">
        <v>2</v>
      </c>
      <c r="L168" s="142"/>
      <c r="M168" s="142">
        <v>2</v>
      </c>
      <c r="N168" s="142"/>
      <c r="O168" s="142">
        <v>4</v>
      </c>
      <c r="P168" s="142" t="s">
        <v>19</v>
      </c>
      <c r="Q168" s="143">
        <f t="shared" si="11"/>
        <v>56</v>
      </c>
      <c r="R168" s="225">
        <v>4</v>
      </c>
      <c r="S168" s="19"/>
    </row>
    <row r="169" spans="1:19" ht="15.5" x14ac:dyDescent="0.3">
      <c r="A169" s="139">
        <v>11</v>
      </c>
      <c r="B169" s="145" t="s">
        <v>150</v>
      </c>
      <c r="C169" s="139" t="s">
        <v>325</v>
      </c>
      <c r="D169" s="141" t="s">
        <v>151</v>
      </c>
      <c r="E169" s="142"/>
      <c r="F169" s="142"/>
      <c r="G169" s="142"/>
      <c r="H169" s="142"/>
      <c r="I169" s="142"/>
      <c r="J169" s="142"/>
      <c r="K169" s="142">
        <v>2</v>
      </c>
      <c r="L169" s="142"/>
      <c r="M169" s="142">
        <v>2</v>
      </c>
      <c r="N169" s="142"/>
      <c r="O169" s="142">
        <v>2</v>
      </c>
      <c r="P169" s="142" t="s">
        <v>27</v>
      </c>
      <c r="Q169" s="143">
        <f t="shared" si="11"/>
        <v>56</v>
      </c>
      <c r="R169" s="225">
        <v>2</v>
      </c>
      <c r="S169" s="19"/>
    </row>
    <row r="170" spans="1:19" s="104" customFormat="1" ht="14" x14ac:dyDescent="0.3">
      <c r="A170" s="139">
        <v>12</v>
      </c>
      <c r="B170" s="145" t="s">
        <v>152</v>
      </c>
      <c r="C170" s="139" t="s">
        <v>325</v>
      </c>
      <c r="D170" s="141" t="s">
        <v>153</v>
      </c>
      <c r="E170" s="142"/>
      <c r="F170" s="142"/>
      <c r="G170" s="142"/>
      <c r="H170" s="142"/>
      <c r="I170" s="142"/>
      <c r="J170" s="142"/>
      <c r="K170" s="142">
        <v>2</v>
      </c>
      <c r="L170" s="142"/>
      <c r="M170" s="142">
        <v>2</v>
      </c>
      <c r="N170" s="142"/>
      <c r="O170" s="142">
        <v>3</v>
      </c>
      <c r="P170" s="142" t="s">
        <v>27</v>
      </c>
      <c r="Q170" s="143">
        <f t="shared" si="11"/>
        <v>56</v>
      </c>
      <c r="R170" s="225">
        <v>3</v>
      </c>
      <c r="S170" s="103"/>
    </row>
    <row r="171" spans="1:19" ht="15" customHeight="1" x14ac:dyDescent="0.3">
      <c r="A171" s="139">
        <v>13</v>
      </c>
      <c r="B171" s="145" t="s">
        <v>225</v>
      </c>
      <c r="C171" s="139" t="s">
        <v>316</v>
      </c>
      <c r="D171" s="141" t="s">
        <v>154</v>
      </c>
      <c r="E171" s="142">
        <v>2</v>
      </c>
      <c r="F171" s="142"/>
      <c r="G171" s="142">
        <v>2</v>
      </c>
      <c r="H171" s="142"/>
      <c r="I171" s="142">
        <v>4</v>
      </c>
      <c r="J171" s="142" t="s">
        <v>27</v>
      </c>
      <c r="K171" s="142"/>
      <c r="L171" s="142"/>
      <c r="M171" s="142"/>
      <c r="N171" s="142"/>
      <c r="O171" s="142"/>
      <c r="P171" s="142"/>
      <c r="Q171" s="143">
        <f t="shared" si="11"/>
        <v>56</v>
      </c>
      <c r="R171" s="225">
        <v>4</v>
      </c>
      <c r="S171" s="232"/>
    </row>
    <row r="172" spans="1:19" ht="14.25" customHeight="1" x14ac:dyDescent="0.3">
      <c r="A172" s="139">
        <v>14</v>
      </c>
      <c r="B172" s="231" t="s">
        <v>194</v>
      </c>
      <c r="C172" s="139" t="s">
        <v>325</v>
      </c>
      <c r="D172" s="141" t="s">
        <v>155</v>
      </c>
      <c r="E172" s="142">
        <v>2</v>
      </c>
      <c r="F172" s="142"/>
      <c r="G172" s="142">
        <v>2</v>
      </c>
      <c r="H172" s="142"/>
      <c r="I172" s="142">
        <v>4</v>
      </c>
      <c r="J172" s="142" t="s">
        <v>27</v>
      </c>
      <c r="K172" s="142"/>
      <c r="L172" s="142"/>
      <c r="M172" s="142"/>
      <c r="N172" s="142"/>
      <c r="O172" s="142"/>
      <c r="P172" s="142"/>
      <c r="Q172" s="143">
        <f t="shared" si="11"/>
        <v>56</v>
      </c>
      <c r="R172" s="225">
        <v>4</v>
      </c>
      <c r="S172" s="232"/>
    </row>
    <row r="173" spans="1:19" s="104" customFormat="1" ht="26.5" x14ac:dyDescent="0.35">
      <c r="A173" s="147"/>
      <c r="B173" s="237" t="s">
        <v>350</v>
      </c>
      <c r="C173" s="237"/>
      <c r="D173" s="237"/>
      <c r="E173" s="238">
        <f t="shared" ref="E173:M173" si="12">SUM(E158:E172)</f>
        <v>14</v>
      </c>
      <c r="F173" s="151"/>
      <c r="G173" s="151">
        <f t="shared" si="12"/>
        <v>19</v>
      </c>
      <c r="H173" s="151"/>
      <c r="I173" s="151">
        <f t="shared" si="12"/>
        <v>30</v>
      </c>
      <c r="J173" s="151"/>
      <c r="K173" s="151">
        <f t="shared" si="12"/>
        <v>14</v>
      </c>
      <c r="L173" s="151">
        <f>SUM(L158:L172)</f>
        <v>0</v>
      </c>
      <c r="M173" s="151">
        <f t="shared" si="12"/>
        <v>18</v>
      </c>
      <c r="N173" s="151"/>
      <c r="O173" s="151">
        <f>SUM(O158:O172)</f>
        <v>24</v>
      </c>
      <c r="P173" s="355"/>
      <c r="Q173" s="152">
        <f>SUM(Q158:Q172)</f>
        <v>910</v>
      </c>
      <c r="R173" s="153">
        <f>SUM(R158:R172)</f>
        <v>54</v>
      </c>
      <c r="S173" s="103"/>
    </row>
    <row r="174" spans="1:19" ht="15" customHeight="1" x14ac:dyDescent="0.35">
      <c r="A174" s="192">
        <v>15</v>
      </c>
      <c r="B174" s="145" t="s">
        <v>292</v>
      </c>
      <c r="C174" s="233"/>
      <c r="D174" s="141" t="s">
        <v>311</v>
      </c>
      <c r="E174" s="234"/>
      <c r="F174" s="234"/>
      <c r="G174" s="234"/>
      <c r="H174" s="234"/>
      <c r="I174" s="234"/>
      <c r="J174" s="234"/>
      <c r="K174" s="444" t="s">
        <v>269</v>
      </c>
      <c r="L174" s="445"/>
      <c r="M174" s="445"/>
      <c r="N174" s="446"/>
      <c r="O174" s="235">
        <v>1</v>
      </c>
      <c r="P174" s="235" t="s">
        <v>27</v>
      </c>
      <c r="Q174" s="235">
        <v>30</v>
      </c>
      <c r="R174" s="235">
        <v>1</v>
      </c>
      <c r="S174" s="19"/>
    </row>
    <row r="175" spans="1:19" ht="15.5" x14ac:dyDescent="0.35">
      <c r="A175" s="192">
        <v>16</v>
      </c>
      <c r="B175" s="236" t="s">
        <v>293</v>
      </c>
      <c r="C175" s="237"/>
      <c r="D175" s="141" t="s">
        <v>312</v>
      </c>
      <c r="E175" s="238"/>
      <c r="F175" s="234"/>
      <c r="G175" s="234"/>
      <c r="H175" s="234"/>
      <c r="I175" s="234"/>
      <c r="J175" s="234"/>
      <c r="K175" s="447" t="s">
        <v>284</v>
      </c>
      <c r="L175" s="448"/>
      <c r="M175" s="448"/>
      <c r="N175" s="449"/>
      <c r="O175" s="235">
        <v>1</v>
      </c>
      <c r="P175" s="235" t="s">
        <v>27</v>
      </c>
      <c r="Q175" s="171">
        <v>36</v>
      </c>
      <c r="R175" s="171">
        <v>1</v>
      </c>
      <c r="S175" s="10"/>
    </row>
    <row r="176" spans="1:19" ht="15.5" x14ac:dyDescent="0.3">
      <c r="A176" s="139">
        <v>17</v>
      </c>
      <c r="B176" s="145" t="s">
        <v>294</v>
      </c>
      <c r="C176" s="139"/>
      <c r="D176" s="141" t="s">
        <v>313</v>
      </c>
      <c r="E176" s="142"/>
      <c r="F176" s="142"/>
      <c r="G176" s="142"/>
      <c r="H176" s="142"/>
      <c r="I176" s="142"/>
      <c r="J176" s="142"/>
      <c r="K176" s="444" t="s">
        <v>285</v>
      </c>
      <c r="L176" s="445"/>
      <c r="M176" s="445"/>
      <c r="N176" s="446"/>
      <c r="O176" s="142">
        <v>2</v>
      </c>
      <c r="P176" s="142" t="s">
        <v>19</v>
      </c>
      <c r="Q176" s="143">
        <v>60</v>
      </c>
      <c r="R176" s="144">
        <f>O176</f>
        <v>2</v>
      </c>
      <c r="S176" s="136"/>
    </row>
    <row r="177" spans="1:19" s="230" customFormat="1" ht="12.65" customHeight="1" x14ac:dyDescent="0.3">
      <c r="A177" s="156"/>
      <c r="B177" s="239" t="s">
        <v>73</v>
      </c>
      <c r="C177" s="158"/>
      <c r="D177" s="159"/>
      <c r="E177" s="160"/>
      <c r="F177" s="161"/>
      <c r="G177" s="160"/>
      <c r="H177" s="160"/>
      <c r="I177" s="161"/>
      <c r="J177" s="161"/>
      <c r="K177" s="160"/>
      <c r="L177" s="160"/>
      <c r="M177" s="160"/>
      <c r="N177" s="161"/>
      <c r="O177" s="160"/>
      <c r="P177" s="161"/>
      <c r="Q177" s="240"/>
      <c r="R177" s="241"/>
      <c r="S177" s="136"/>
    </row>
    <row r="178" spans="1:19" s="247" customFormat="1" ht="15.5" x14ac:dyDescent="0.3">
      <c r="A178" s="139">
        <v>18</v>
      </c>
      <c r="B178" s="369" t="s">
        <v>343</v>
      </c>
      <c r="C178" s="139" t="s">
        <v>325</v>
      </c>
      <c r="D178" s="141" t="s">
        <v>240</v>
      </c>
      <c r="E178" s="142"/>
      <c r="F178" s="142"/>
      <c r="G178" s="142"/>
      <c r="H178" s="142"/>
      <c r="I178" s="142"/>
      <c r="J178" s="142"/>
      <c r="K178" s="142">
        <v>2</v>
      </c>
      <c r="L178" s="142"/>
      <c r="M178" s="142">
        <v>1</v>
      </c>
      <c r="N178" s="142"/>
      <c r="O178" s="142">
        <v>2</v>
      </c>
      <c r="P178" s="345" t="s">
        <v>27</v>
      </c>
      <c r="Q178" s="165"/>
      <c r="R178" s="243"/>
      <c r="S178" s="10"/>
    </row>
    <row r="179" spans="1:19" ht="15" customHeight="1" x14ac:dyDescent="0.3">
      <c r="A179" s="226">
        <v>19</v>
      </c>
      <c r="B179" s="164" t="s">
        <v>156</v>
      </c>
      <c r="C179" s="226" t="s">
        <v>325</v>
      </c>
      <c r="D179" s="244" t="s">
        <v>261</v>
      </c>
      <c r="E179" s="229"/>
      <c r="F179" s="229"/>
      <c r="G179" s="229"/>
      <c r="H179" s="229"/>
      <c r="I179" s="229"/>
      <c r="J179" s="229"/>
      <c r="K179" s="229">
        <v>2</v>
      </c>
      <c r="L179" s="229"/>
      <c r="M179" s="229">
        <v>1</v>
      </c>
      <c r="N179" s="229"/>
      <c r="O179" s="229">
        <v>2</v>
      </c>
      <c r="P179" s="245" t="s">
        <v>27</v>
      </c>
      <c r="Q179" s="172">
        <v>42</v>
      </c>
      <c r="R179" s="246">
        <v>2</v>
      </c>
      <c r="S179" s="136"/>
    </row>
    <row r="180" spans="1:19" ht="12" customHeight="1" x14ac:dyDescent="0.3">
      <c r="A180" s="226">
        <v>20</v>
      </c>
      <c r="B180" s="164" t="s">
        <v>157</v>
      </c>
      <c r="C180" s="226" t="s">
        <v>325</v>
      </c>
      <c r="D180" s="228" t="s">
        <v>295</v>
      </c>
      <c r="E180" s="229"/>
      <c r="F180" s="229"/>
      <c r="G180" s="229"/>
      <c r="H180" s="229"/>
      <c r="I180" s="229"/>
      <c r="J180" s="229"/>
      <c r="K180" s="229">
        <v>2</v>
      </c>
      <c r="L180" s="229"/>
      <c r="M180" s="229">
        <v>1</v>
      </c>
      <c r="N180" s="229"/>
      <c r="O180" s="229">
        <v>2</v>
      </c>
      <c r="P180" s="245" t="s">
        <v>27</v>
      </c>
      <c r="Q180" s="172"/>
      <c r="R180" s="246"/>
      <c r="S180" s="19"/>
    </row>
    <row r="181" spans="1:19" s="260" customFormat="1" ht="12.65" customHeight="1" x14ac:dyDescent="0.3">
      <c r="A181" s="248">
        <v>21</v>
      </c>
      <c r="B181" s="249" t="s">
        <v>158</v>
      </c>
      <c r="C181" s="139" t="s">
        <v>325</v>
      </c>
      <c r="D181" s="250" t="s">
        <v>296</v>
      </c>
      <c r="E181" s="251"/>
      <c r="F181" s="251"/>
      <c r="G181" s="251"/>
      <c r="H181" s="251"/>
      <c r="I181" s="251"/>
      <c r="J181" s="251"/>
      <c r="K181" s="251">
        <v>2</v>
      </c>
      <c r="L181" s="251"/>
      <c r="M181" s="251">
        <v>1</v>
      </c>
      <c r="N181" s="251"/>
      <c r="O181" s="251">
        <v>2</v>
      </c>
      <c r="P181" s="252" t="s">
        <v>27</v>
      </c>
      <c r="Q181" s="253"/>
      <c r="R181" s="254"/>
      <c r="S181" s="259"/>
    </row>
    <row r="182" spans="1:19" ht="15.5" x14ac:dyDescent="0.3">
      <c r="A182" s="476" t="s">
        <v>46</v>
      </c>
      <c r="B182" s="477"/>
      <c r="C182" s="477"/>
      <c r="D182" s="478"/>
      <c r="E182" s="255"/>
      <c r="F182" s="255"/>
      <c r="G182" s="255"/>
      <c r="H182" s="255"/>
      <c r="I182" s="255"/>
      <c r="J182" s="255"/>
      <c r="K182" s="255">
        <v>2</v>
      </c>
      <c r="L182" s="255"/>
      <c r="M182" s="255">
        <v>1</v>
      </c>
      <c r="N182" s="255"/>
      <c r="O182" s="255">
        <v>2</v>
      </c>
      <c r="P182" s="252"/>
      <c r="Q182" s="223"/>
      <c r="R182" s="256">
        <v>2</v>
      </c>
      <c r="S182" s="10"/>
    </row>
    <row r="183" spans="1:19" ht="12.65" customHeight="1" x14ac:dyDescent="0.35">
      <c r="A183" s="454" t="s">
        <v>51</v>
      </c>
      <c r="B183" s="455"/>
      <c r="C183" s="455"/>
      <c r="D183" s="479"/>
      <c r="E183" s="457">
        <f>SUM(E173,F173,G173)</f>
        <v>33</v>
      </c>
      <c r="F183" s="458"/>
      <c r="G183" s="458"/>
      <c r="H183" s="459"/>
      <c r="I183" s="179">
        <v>30</v>
      </c>
      <c r="J183" s="173"/>
      <c r="K183" s="457">
        <f>SUM(K173,L173,M173,K182,L182,M182)</f>
        <v>35</v>
      </c>
      <c r="L183" s="458"/>
      <c r="M183" s="458"/>
      <c r="N183" s="459"/>
      <c r="O183" s="179">
        <f>SUM(O173,O174:O176,O182)</f>
        <v>30</v>
      </c>
      <c r="P183" s="173"/>
      <c r="Q183" s="257">
        <f>SUM(Q173:Q176,Q179)</f>
        <v>1078</v>
      </c>
      <c r="R183" s="258">
        <f>SUM(R173:R176,R182)</f>
        <v>60</v>
      </c>
      <c r="S183" s="10"/>
    </row>
    <row r="184" spans="1:19" s="230" customFormat="1" ht="12.65" customHeight="1" x14ac:dyDescent="0.3">
      <c r="A184" s="156"/>
      <c r="B184" s="181" t="s">
        <v>198</v>
      </c>
      <c r="C184" s="182"/>
      <c r="D184" s="183"/>
      <c r="E184" s="185"/>
      <c r="F184" s="156"/>
      <c r="G184" s="185"/>
      <c r="H184" s="185"/>
      <c r="I184" s="156"/>
      <c r="J184" s="156"/>
      <c r="K184" s="185"/>
      <c r="L184" s="185"/>
      <c r="M184" s="185"/>
      <c r="N184" s="156"/>
      <c r="O184" s="185"/>
      <c r="P184" s="156"/>
      <c r="Q184" s="191"/>
      <c r="R184" s="262"/>
      <c r="S184" s="10"/>
    </row>
    <row r="185" spans="1:19" s="264" customFormat="1" ht="13" x14ac:dyDescent="0.3">
      <c r="A185" s="248">
        <v>22</v>
      </c>
      <c r="B185" s="261" t="s">
        <v>159</v>
      </c>
      <c r="C185" s="248" t="s">
        <v>324</v>
      </c>
      <c r="D185" s="228" t="s">
        <v>248</v>
      </c>
      <c r="E185" s="251">
        <v>1</v>
      </c>
      <c r="F185" s="251"/>
      <c r="G185" s="251">
        <v>2</v>
      </c>
      <c r="H185" s="251"/>
      <c r="I185" s="251">
        <v>3</v>
      </c>
      <c r="J185" s="251" t="s">
        <v>27</v>
      </c>
      <c r="K185" s="251"/>
      <c r="L185" s="251"/>
      <c r="M185" s="251"/>
      <c r="N185" s="251"/>
      <c r="O185" s="251"/>
      <c r="P185" s="251"/>
      <c r="Q185" s="191"/>
      <c r="R185" s="262"/>
    </row>
    <row r="186" spans="1:19" s="55" customFormat="1" ht="13" x14ac:dyDescent="0.3">
      <c r="A186" s="139">
        <v>23</v>
      </c>
      <c r="B186" s="145" t="s">
        <v>160</v>
      </c>
      <c r="C186" s="139" t="s">
        <v>324</v>
      </c>
      <c r="D186" s="263" t="s">
        <v>250</v>
      </c>
      <c r="E186" s="189"/>
      <c r="F186" s="189"/>
      <c r="G186" s="189"/>
      <c r="H186" s="189"/>
      <c r="I186" s="189"/>
      <c r="J186" s="189"/>
      <c r="K186" s="189">
        <v>1</v>
      </c>
      <c r="L186" s="189"/>
      <c r="M186" s="189">
        <v>2</v>
      </c>
      <c r="N186" s="189"/>
      <c r="O186" s="189">
        <v>3</v>
      </c>
      <c r="P186" s="189" t="s">
        <v>19</v>
      </c>
      <c r="Q186" s="265"/>
      <c r="R186" s="265"/>
    </row>
    <row r="187" spans="1:19" s="328" customFormat="1" ht="13" x14ac:dyDescent="0.3">
      <c r="A187" s="196">
        <v>24</v>
      </c>
      <c r="B187" s="193" t="s">
        <v>245</v>
      </c>
      <c r="C187" s="196" t="s">
        <v>325</v>
      </c>
      <c r="D187" s="263" t="s">
        <v>249</v>
      </c>
      <c r="E187" s="170"/>
      <c r="F187" s="170"/>
      <c r="G187" s="170"/>
      <c r="H187" s="170"/>
      <c r="I187" s="170"/>
      <c r="J187" s="170"/>
      <c r="K187" s="170" t="s">
        <v>237</v>
      </c>
      <c r="L187" s="170"/>
      <c r="M187" s="170" t="s">
        <v>236</v>
      </c>
      <c r="N187" s="170"/>
      <c r="O187" s="170" t="s">
        <v>258</v>
      </c>
      <c r="P187" s="170" t="s">
        <v>27</v>
      </c>
      <c r="Q187" s="265"/>
      <c r="R187" s="265"/>
    </row>
    <row r="188" spans="1:19" ht="13" x14ac:dyDescent="0.3">
      <c r="A188" s="196">
        <v>25</v>
      </c>
      <c r="B188" s="193" t="s">
        <v>337</v>
      </c>
      <c r="C188" s="196" t="s">
        <v>326</v>
      </c>
      <c r="D188" s="263" t="s">
        <v>262</v>
      </c>
      <c r="E188" s="170"/>
      <c r="F188" s="170"/>
      <c r="G188" s="170"/>
      <c r="H188" s="170"/>
      <c r="I188" s="170"/>
      <c r="J188" s="170"/>
      <c r="K188" s="170" t="s">
        <v>237</v>
      </c>
      <c r="L188" s="170"/>
      <c r="M188" s="170" t="s">
        <v>236</v>
      </c>
      <c r="N188" s="170"/>
      <c r="O188" s="170" t="s">
        <v>258</v>
      </c>
      <c r="P188" s="170" t="s">
        <v>27</v>
      </c>
      <c r="Q188" s="201"/>
      <c r="R188" s="201"/>
    </row>
    <row r="189" spans="1:19" ht="13" x14ac:dyDescent="0.3">
      <c r="A189" s="196">
        <v>26</v>
      </c>
      <c r="B189" s="343" t="s">
        <v>247</v>
      </c>
      <c r="C189" s="196" t="s">
        <v>325</v>
      </c>
      <c r="D189" s="263" t="s">
        <v>341</v>
      </c>
      <c r="E189" s="170"/>
      <c r="F189" s="170"/>
      <c r="G189" s="170"/>
      <c r="H189" s="170"/>
      <c r="I189" s="170"/>
      <c r="J189" s="170"/>
      <c r="K189" s="170" t="s">
        <v>237</v>
      </c>
      <c r="L189" s="170"/>
      <c r="M189" s="170" t="s">
        <v>237</v>
      </c>
      <c r="N189" s="170"/>
      <c r="O189" s="170" t="s">
        <v>258</v>
      </c>
      <c r="P189" s="327" t="s">
        <v>27</v>
      </c>
      <c r="Q189" s="201"/>
      <c r="R189" s="201"/>
    </row>
    <row r="190" spans="1:19" ht="15.5" x14ac:dyDescent="0.3">
      <c r="A190" s="341">
        <v>27</v>
      </c>
      <c r="B190" s="326" t="s">
        <v>336</v>
      </c>
      <c r="C190" s="342" t="s">
        <v>324</v>
      </c>
      <c r="D190" s="170" t="s">
        <v>297</v>
      </c>
      <c r="E190" s="235"/>
      <c r="F190" s="235"/>
      <c r="G190" s="235"/>
      <c r="H190" s="235"/>
      <c r="I190" s="235"/>
      <c r="J190" s="235"/>
      <c r="K190" s="235">
        <v>2</v>
      </c>
      <c r="L190" s="235">
        <v>2</v>
      </c>
      <c r="M190" s="235"/>
      <c r="N190" s="235"/>
      <c r="O190" s="235">
        <v>3</v>
      </c>
      <c r="P190" s="235" t="s">
        <v>19</v>
      </c>
      <c r="Q190" s="80"/>
      <c r="R190" s="80"/>
      <c r="S190" s="10"/>
    </row>
    <row r="191" spans="1:19" ht="12.75" customHeight="1" x14ac:dyDescent="0.3">
      <c r="A191" s="1"/>
      <c r="B191" s="198"/>
      <c r="C191" s="1"/>
      <c r="D191" s="2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83"/>
      <c r="R191" s="84"/>
      <c r="S191" s="10"/>
    </row>
    <row r="192" spans="1:19" ht="12" customHeight="1" x14ac:dyDescent="0.3">
      <c r="A192" s="213"/>
      <c r="B192" s="137"/>
      <c r="C192" s="213"/>
      <c r="D192" s="340" t="s">
        <v>0</v>
      </c>
      <c r="E192" s="214"/>
      <c r="F192" s="214"/>
      <c r="G192" s="214"/>
      <c r="H192" s="214"/>
      <c r="I192" s="214"/>
      <c r="J192" s="214"/>
      <c r="K192" s="214"/>
      <c r="L192" s="214"/>
      <c r="M192" s="214"/>
      <c r="N192" s="214"/>
      <c r="O192" s="214"/>
      <c r="P192" s="214"/>
      <c r="S192" s="19"/>
    </row>
    <row r="193" spans="1:19" ht="12" customHeight="1" x14ac:dyDescent="0.3">
      <c r="A193" s="80"/>
      <c r="B193" s="81"/>
      <c r="C193" s="80"/>
      <c r="D193" s="266" t="s">
        <v>314</v>
      </c>
      <c r="E193" s="83"/>
      <c r="F193" s="80"/>
      <c r="G193" s="83"/>
      <c r="H193" s="83"/>
      <c r="I193" s="80"/>
      <c r="J193" s="80"/>
      <c r="K193" s="83"/>
      <c r="L193" s="83"/>
      <c r="M193" s="83"/>
      <c r="N193" s="80"/>
      <c r="O193" s="83"/>
      <c r="P193" s="80"/>
      <c r="S193" s="19"/>
    </row>
    <row r="194" spans="1:19" ht="12" customHeight="1" x14ac:dyDescent="0.3">
      <c r="A194" s="85"/>
      <c r="B194" s="86"/>
      <c r="C194" s="138" t="s">
        <v>204</v>
      </c>
      <c r="D194" s="420" t="s">
        <v>2</v>
      </c>
      <c r="E194" s="422" t="s">
        <v>3</v>
      </c>
      <c r="F194" s="423"/>
      <c r="G194" s="424"/>
      <c r="H194" s="424"/>
      <c r="I194" s="423"/>
      <c r="J194" s="450"/>
      <c r="K194" s="422" t="s">
        <v>197</v>
      </c>
      <c r="L194" s="424"/>
      <c r="M194" s="424"/>
      <c r="N194" s="423"/>
      <c r="O194" s="424"/>
      <c r="P194" s="450"/>
      <c r="Q194" s="87" t="s">
        <v>5</v>
      </c>
      <c r="R194" s="88"/>
      <c r="S194" s="136"/>
    </row>
    <row r="195" spans="1:19" s="104" customFormat="1" ht="14" x14ac:dyDescent="0.3">
      <c r="A195" s="89" t="s">
        <v>6</v>
      </c>
      <c r="B195" s="90" t="s">
        <v>7</v>
      </c>
      <c r="C195" s="22" t="s">
        <v>203</v>
      </c>
      <c r="D195" s="421"/>
      <c r="E195" s="422" t="s">
        <v>8</v>
      </c>
      <c r="F195" s="423"/>
      <c r="G195" s="424"/>
      <c r="H195" s="424"/>
      <c r="I195" s="423"/>
      <c r="J195" s="450"/>
      <c r="K195" s="422" t="s">
        <v>8</v>
      </c>
      <c r="L195" s="423"/>
      <c r="M195" s="424"/>
      <c r="N195" s="424"/>
      <c r="O195" s="423"/>
      <c r="P195" s="450"/>
      <c r="Q195" s="91" t="s">
        <v>9</v>
      </c>
      <c r="R195" s="92" t="s">
        <v>10</v>
      </c>
      <c r="S195" s="103"/>
    </row>
    <row r="196" spans="1:19" s="104" customFormat="1" ht="12" customHeight="1" x14ac:dyDescent="0.3">
      <c r="A196" s="267"/>
      <c r="B196" s="93"/>
      <c r="C196" s="27"/>
      <c r="D196" s="94"/>
      <c r="E196" s="95" t="s">
        <v>11</v>
      </c>
      <c r="F196" s="85" t="s">
        <v>12</v>
      </c>
      <c r="G196" s="95" t="s">
        <v>13</v>
      </c>
      <c r="H196" s="95" t="s">
        <v>14</v>
      </c>
      <c r="I196" s="95" t="s">
        <v>15</v>
      </c>
      <c r="J196" s="85" t="s">
        <v>16</v>
      </c>
      <c r="K196" s="95" t="s">
        <v>11</v>
      </c>
      <c r="L196" s="95" t="s">
        <v>12</v>
      </c>
      <c r="M196" s="95" t="s">
        <v>13</v>
      </c>
      <c r="N196" s="85" t="s">
        <v>14</v>
      </c>
      <c r="O196" s="95" t="s">
        <v>17</v>
      </c>
      <c r="P196" s="85" t="s">
        <v>16</v>
      </c>
      <c r="Q196" s="91"/>
      <c r="R196" s="91"/>
      <c r="S196" s="105"/>
    </row>
    <row r="197" spans="1:19" s="104" customFormat="1" ht="14" x14ac:dyDescent="0.3">
      <c r="A197" s="96"/>
      <c r="B197" s="268" t="s">
        <v>1</v>
      </c>
      <c r="C197" s="101"/>
      <c r="D197" s="99"/>
      <c r="E197" s="269"/>
      <c r="F197" s="270"/>
      <c r="G197" s="269"/>
      <c r="H197" s="269"/>
      <c r="I197" s="269"/>
      <c r="J197" s="270"/>
      <c r="K197" s="269"/>
      <c r="L197" s="269"/>
      <c r="M197" s="269"/>
      <c r="N197" s="270"/>
      <c r="O197" s="269"/>
      <c r="P197" s="270"/>
      <c r="Q197" s="100"/>
      <c r="R197" s="204"/>
      <c r="S197" s="103"/>
    </row>
    <row r="198" spans="1:19" s="104" customFormat="1" ht="13.15" customHeight="1" x14ac:dyDescent="0.3">
      <c r="A198" s="219">
        <v>1</v>
      </c>
      <c r="B198" s="220" t="s">
        <v>226</v>
      </c>
      <c r="C198" s="219" t="s">
        <v>325</v>
      </c>
      <c r="D198" s="221" t="s">
        <v>162</v>
      </c>
      <c r="E198" s="222">
        <v>1</v>
      </c>
      <c r="F198" s="222">
        <v>1</v>
      </c>
      <c r="G198" s="222"/>
      <c r="H198" s="222"/>
      <c r="I198" s="222">
        <v>2</v>
      </c>
      <c r="J198" s="222" t="s">
        <v>27</v>
      </c>
      <c r="K198" s="222"/>
      <c r="L198" s="222"/>
      <c r="M198" s="222"/>
      <c r="N198" s="222"/>
      <c r="O198" s="222"/>
      <c r="P198" s="222"/>
      <c r="Q198" s="223">
        <f>((((((E198+F198)+G198)+K198)+L198)+M198)+N198)*14</f>
        <v>28</v>
      </c>
      <c r="R198" s="223">
        <f t="shared" ref="R198:R203" si="13">I198+O198</f>
        <v>2</v>
      </c>
      <c r="S198" s="103"/>
    </row>
    <row r="199" spans="1:19" s="104" customFormat="1" ht="14" x14ac:dyDescent="0.3">
      <c r="A199" s="139">
        <v>2</v>
      </c>
      <c r="B199" s="145" t="s">
        <v>163</v>
      </c>
      <c r="C199" s="139" t="s">
        <v>325</v>
      </c>
      <c r="D199" s="141" t="s">
        <v>164</v>
      </c>
      <c r="E199" s="142">
        <v>1</v>
      </c>
      <c r="F199" s="142"/>
      <c r="G199" s="142">
        <v>2</v>
      </c>
      <c r="H199" s="142"/>
      <c r="I199" s="142">
        <v>3</v>
      </c>
      <c r="J199" s="142" t="s">
        <v>27</v>
      </c>
      <c r="K199" s="142"/>
      <c r="L199" s="142"/>
      <c r="M199" s="142"/>
      <c r="N199" s="142"/>
      <c r="O199" s="142"/>
      <c r="P199" s="142"/>
      <c r="Q199" s="143">
        <f>((((((E199+F199)+G199)+K199)+L199)+M199)+N199)*14</f>
        <v>42</v>
      </c>
      <c r="R199" s="144">
        <f t="shared" si="13"/>
        <v>3</v>
      </c>
      <c r="S199" s="105"/>
    </row>
    <row r="200" spans="1:19" s="104" customFormat="1" ht="14" x14ac:dyDescent="0.3">
      <c r="A200" s="139">
        <v>3</v>
      </c>
      <c r="B200" s="145" t="s">
        <v>165</v>
      </c>
      <c r="C200" s="139" t="s">
        <v>325</v>
      </c>
      <c r="D200" s="141" t="s">
        <v>166</v>
      </c>
      <c r="E200" s="142">
        <v>1</v>
      </c>
      <c r="F200" s="142"/>
      <c r="G200" s="142">
        <v>1</v>
      </c>
      <c r="H200" s="142"/>
      <c r="I200" s="142">
        <v>2</v>
      </c>
      <c r="J200" s="142" t="s">
        <v>27</v>
      </c>
      <c r="K200" s="142"/>
      <c r="L200" s="142"/>
      <c r="M200" s="142"/>
      <c r="N200" s="142"/>
      <c r="O200" s="142"/>
      <c r="P200" s="142"/>
      <c r="Q200" s="143">
        <f>((((((E200+F200)+G200)+K200)+L200)+M200)+N200)*14</f>
        <v>28</v>
      </c>
      <c r="R200" s="144">
        <f t="shared" si="13"/>
        <v>2</v>
      </c>
      <c r="S200" s="103"/>
    </row>
    <row r="201" spans="1:19" s="104" customFormat="1" ht="14" x14ac:dyDescent="0.3">
      <c r="A201" s="139">
        <v>4</v>
      </c>
      <c r="B201" s="145" t="s">
        <v>167</v>
      </c>
      <c r="C201" s="139" t="s">
        <v>325</v>
      </c>
      <c r="D201" s="141" t="s">
        <v>168</v>
      </c>
      <c r="E201" s="142"/>
      <c r="F201" s="142"/>
      <c r="G201" s="142"/>
      <c r="H201" s="142"/>
      <c r="I201" s="142"/>
      <c r="J201" s="142"/>
      <c r="K201" s="142">
        <v>1</v>
      </c>
      <c r="L201" s="142"/>
      <c r="M201" s="142">
        <v>2</v>
      </c>
      <c r="N201" s="142"/>
      <c r="O201" s="142">
        <v>3</v>
      </c>
      <c r="P201" s="142" t="s">
        <v>27</v>
      </c>
      <c r="Q201" s="143">
        <v>36</v>
      </c>
      <c r="R201" s="144">
        <f t="shared" si="13"/>
        <v>3</v>
      </c>
      <c r="S201" s="103"/>
    </row>
    <row r="202" spans="1:19" s="104" customFormat="1" ht="14" x14ac:dyDescent="0.3">
      <c r="A202" s="271">
        <v>5</v>
      </c>
      <c r="B202" s="188" t="s">
        <v>177</v>
      </c>
      <c r="C202" s="139" t="s">
        <v>316</v>
      </c>
      <c r="D202" s="170" t="s">
        <v>169</v>
      </c>
      <c r="E202" s="142">
        <v>1</v>
      </c>
      <c r="F202" s="142">
        <v>1</v>
      </c>
      <c r="G202" s="142"/>
      <c r="H202" s="142"/>
      <c r="I202" s="142">
        <v>2</v>
      </c>
      <c r="J202" s="142" t="s">
        <v>19</v>
      </c>
      <c r="K202" s="142"/>
      <c r="L202" s="142"/>
      <c r="M202" s="142"/>
      <c r="N202" s="142"/>
      <c r="O202" s="142"/>
      <c r="P202" s="142"/>
      <c r="Q202" s="143">
        <f>((((((E202+F202)+G202)+K202)+L202)+M202)+N202)*14</f>
        <v>28</v>
      </c>
      <c r="R202" s="144">
        <f t="shared" si="13"/>
        <v>2</v>
      </c>
      <c r="S202" s="105"/>
    </row>
    <row r="203" spans="1:19" s="104" customFormat="1" ht="14" x14ac:dyDescent="0.3">
      <c r="A203" s="139">
        <v>6</v>
      </c>
      <c r="B203" s="188" t="s">
        <v>227</v>
      </c>
      <c r="C203" s="139" t="s">
        <v>326</v>
      </c>
      <c r="D203" s="141" t="s">
        <v>170</v>
      </c>
      <c r="E203" s="142">
        <v>1</v>
      </c>
      <c r="F203" s="142">
        <v>2</v>
      </c>
      <c r="G203" s="142"/>
      <c r="H203" s="142"/>
      <c r="I203" s="142">
        <v>2</v>
      </c>
      <c r="J203" s="142" t="s">
        <v>19</v>
      </c>
      <c r="K203" s="142"/>
      <c r="L203" s="142"/>
      <c r="M203" s="142"/>
      <c r="N203" s="142"/>
      <c r="O203" s="142"/>
      <c r="P203" s="142"/>
      <c r="Q203" s="143">
        <f>((((((E203+F203)+G203)+K203)+L203)+M203)+N203)*14</f>
        <v>42</v>
      </c>
      <c r="R203" s="144">
        <f t="shared" si="13"/>
        <v>2</v>
      </c>
      <c r="S203" s="105"/>
    </row>
    <row r="204" spans="1:19" s="275" customFormat="1" ht="12.75" customHeight="1" x14ac:dyDescent="0.3">
      <c r="A204" s="139">
        <v>7</v>
      </c>
      <c r="B204" s="188" t="s">
        <v>175</v>
      </c>
      <c r="C204" s="139" t="s">
        <v>323</v>
      </c>
      <c r="D204" s="170" t="s">
        <v>171</v>
      </c>
      <c r="E204" s="272"/>
      <c r="F204" s="272"/>
      <c r="G204" s="272"/>
      <c r="H204" s="272"/>
      <c r="I204" s="272"/>
      <c r="J204" s="272"/>
      <c r="K204" s="142">
        <v>1</v>
      </c>
      <c r="L204" s="142">
        <v>1</v>
      </c>
      <c r="M204" s="142"/>
      <c r="N204" s="142"/>
      <c r="O204" s="142">
        <v>2</v>
      </c>
      <c r="P204" s="142" t="s">
        <v>27</v>
      </c>
      <c r="Q204" s="143">
        <v>24</v>
      </c>
      <c r="R204" s="144">
        <v>2</v>
      </c>
      <c r="S204" s="274"/>
    </row>
    <row r="205" spans="1:19" s="279" customFormat="1" ht="14" x14ac:dyDescent="0.3">
      <c r="A205" s="139">
        <v>8</v>
      </c>
      <c r="B205" s="145" t="s">
        <v>202</v>
      </c>
      <c r="C205" s="139" t="s">
        <v>325</v>
      </c>
      <c r="D205" s="170" t="s">
        <v>172</v>
      </c>
      <c r="E205" s="235">
        <v>1</v>
      </c>
      <c r="F205" s="235"/>
      <c r="G205" s="235"/>
      <c r="H205" s="235"/>
      <c r="I205" s="235">
        <v>1</v>
      </c>
      <c r="J205" s="235" t="s">
        <v>27</v>
      </c>
      <c r="K205" s="235"/>
      <c r="L205" s="235"/>
      <c r="M205" s="235"/>
      <c r="N205" s="235"/>
      <c r="O205" s="235"/>
      <c r="P205" s="235"/>
      <c r="Q205" s="143">
        <f>((((((E205+F205)+G205)+K205)+L205)+M205)+N205)*14</f>
        <v>14</v>
      </c>
      <c r="R205" s="144">
        <f>I205+O205</f>
        <v>1</v>
      </c>
      <c r="S205" s="103"/>
    </row>
    <row r="206" spans="1:19" s="283" customFormat="1" ht="14.25" customHeight="1" x14ac:dyDescent="0.3">
      <c r="A206" s="271">
        <v>9</v>
      </c>
      <c r="B206" s="273" t="s">
        <v>228</v>
      </c>
      <c r="C206" s="271" t="s">
        <v>326</v>
      </c>
      <c r="D206" s="170" t="s">
        <v>173</v>
      </c>
      <c r="E206" s="272"/>
      <c r="F206" s="272"/>
      <c r="G206" s="272"/>
      <c r="H206" s="272"/>
      <c r="I206" s="272"/>
      <c r="J206" s="272"/>
      <c r="K206" s="235"/>
      <c r="L206" s="235"/>
      <c r="M206" s="235">
        <v>1</v>
      </c>
      <c r="N206" s="235"/>
      <c r="O206" s="235">
        <v>2</v>
      </c>
      <c r="P206" s="235" t="s">
        <v>27</v>
      </c>
      <c r="Q206" s="171">
        <v>12</v>
      </c>
      <c r="R206" s="171">
        <f>SUM(I206,O206)</f>
        <v>2</v>
      </c>
      <c r="S206" s="282"/>
    </row>
    <row r="207" spans="1:19" s="283" customFormat="1" ht="14.25" customHeight="1" x14ac:dyDescent="0.3">
      <c r="A207" s="147"/>
      <c r="B207" s="337" t="s">
        <v>340</v>
      </c>
      <c r="C207" s="335"/>
      <c r="D207" s="336"/>
      <c r="E207" s="276">
        <f>SUM(E198:E206)</f>
        <v>6</v>
      </c>
      <c r="F207" s="277">
        <f>SUM(F198:F206)</f>
        <v>4</v>
      </c>
      <c r="G207" s="277">
        <f>SUM(G198:G206)</f>
        <v>3</v>
      </c>
      <c r="H207" s="277"/>
      <c r="I207" s="277">
        <f>SUM(I198:I206)</f>
        <v>12</v>
      </c>
      <c r="J207" s="277"/>
      <c r="K207" s="276">
        <f t="shared" ref="K207:O207" si="14">SUM(K198:K206)</f>
        <v>2</v>
      </c>
      <c r="L207" s="276">
        <f t="shared" si="14"/>
        <v>1</v>
      </c>
      <c r="M207" s="276">
        <f t="shared" si="14"/>
        <v>3</v>
      </c>
      <c r="N207" s="276">
        <f t="shared" si="14"/>
        <v>0</v>
      </c>
      <c r="O207" s="276">
        <f t="shared" si="14"/>
        <v>7</v>
      </c>
      <c r="P207" s="278"/>
      <c r="Q207" s="276">
        <f>SUM(Q198:Q206)</f>
        <v>254</v>
      </c>
      <c r="R207" s="276">
        <f>SUM(R198:R206)</f>
        <v>19</v>
      </c>
      <c r="S207" s="282"/>
    </row>
    <row r="208" spans="1:19" s="104" customFormat="1" ht="14" x14ac:dyDescent="0.3">
      <c r="A208" s="139">
        <v>10</v>
      </c>
      <c r="B208" s="145" t="s">
        <v>243</v>
      </c>
      <c r="C208" s="139"/>
      <c r="D208" s="170" t="s">
        <v>174</v>
      </c>
      <c r="E208" s="280"/>
      <c r="F208" s="280"/>
      <c r="G208" s="280"/>
      <c r="H208" s="280"/>
      <c r="I208" s="280"/>
      <c r="J208" s="474" t="s">
        <v>201</v>
      </c>
      <c r="K208" s="475"/>
      <c r="L208" s="475"/>
      <c r="M208" s="281"/>
      <c r="N208" s="280"/>
      <c r="O208" s="280">
        <v>4</v>
      </c>
      <c r="P208" s="142" t="s">
        <v>19</v>
      </c>
      <c r="Q208" s="143">
        <v>42</v>
      </c>
      <c r="R208" s="144">
        <v>4</v>
      </c>
      <c r="S208" s="187"/>
    </row>
    <row r="209" spans="1:19" s="104" customFormat="1" ht="14" x14ac:dyDescent="0.3">
      <c r="A209" s="139">
        <v>11</v>
      </c>
      <c r="B209" s="145" t="s">
        <v>190</v>
      </c>
      <c r="C209" s="139"/>
      <c r="D209" s="170" t="s">
        <v>176</v>
      </c>
      <c r="E209" s="242"/>
      <c r="F209" s="284"/>
      <c r="G209" s="284"/>
      <c r="H209" s="284"/>
      <c r="I209" s="284"/>
      <c r="J209" s="448" t="s">
        <v>264</v>
      </c>
      <c r="K209" s="448"/>
      <c r="L209" s="448"/>
      <c r="M209" s="284"/>
      <c r="N209" s="284"/>
      <c r="O209" s="52">
        <v>3</v>
      </c>
      <c r="P209" s="52" t="s">
        <v>27</v>
      </c>
      <c r="Q209" s="285">
        <v>90</v>
      </c>
      <c r="R209" s="285">
        <v>3</v>
      </c>
      <c r="S209" s="187"/>
    </row>
    <row r="210" spans="1:19" s="104" customFormat="1" ht="14.5" thickBot="1" x14ac:dyDescent="0.35">
      <c r="A210" s="286"/>
      <c r="B210" s="287" t="s">
        <v>354</v>
      </c>
      <c r="C210" s="286"/>
      <c r="D210" s="288"/>
      <c r="E210" s="289"/>
      <c r="F210" s="290"/>
      <c r="G210" s="290"/>
      <c r="H210" s="290"/>
      <c r="I210" s="290"/>
      <c r="J210" s="290"/>
      <c r="K210" s="290"/>
      <c r="L210" s="290"/>
      <c r="M210" s="290"/>
      <c r="N210" s="290"/>
      <c r="O210" s="291"/>
      <c r="P210" s="291"/>
      <c r="Q210" s="292"/>
      <c r="R210" s="292"/>
      <c r="S210" s="187"/>
    </row>
    <row r="211" spans="1:19" s="104" customFormat="1" ht="14.25" customHeight="1" x14ac:dyDescent="0.3">
      <c r="A211" s="293">
        <v>12</v>
      </c>
      <c r="B211" s="294" t="s">
        <v>298</v>
      </c>
      <c r="C211" s="295" t="s">
        <v>325</v>
      </c>
      <c r="D211" s="296" t="s">
        <v>368</v>
      </c>
      <c r="E211" s="297"/>
      <c r="F211" s="297"/>
      <c r="G211" s="297">
        <v>7</v>
      </c>
      <c r="H211" s="297"/>
      <c r="I211" s="297">
        <v>5</v>
      </c>
      <c r="J211" s="297" t="s">
        <v>27</v>
      </c>
      <c r="K211" s="297"/>
      <c r="L211" s="297"/>
      <c r="M211" s="297"/>
      <c r="N211" s="297"/>
      <c r="O211" s="297"/>
      <c r="P211" s="297"/>
      <c r="Q211" s="298">
        <f>((((((E211+F211)+G211)+K211)+L211)+M211)+N211)*14</f>
        <v>98</v>
      </c>
      <c r="R211" s="299">
        <v>5</v>
      </c>
      <c r="S211" s="187"/>
    </row>
    <row r="212" spans="1:19" s="104" customFormat="1" ht="14" x14ac:dyDescent="0.3">
      <c r="A212" s="411">
        <v>13</v>
      </c>
      <c r="B212" s="412" t="s">
        <v>352</v>
      </c>
      <c r="C212" s="286" t="s">
        <v>325</v>
      </c>
      <c r="D212" s="390" t="s">
        <v>369</v>
      </c>
      <c r="E212" s="165"/>
      <c r="F212" s="165"/>
      <c r="G212" s="280">
        <v>1</v>
      </c>
      <c r="H212" s="280"/>
      <c r="I212" s="280">
        <v>1</v>
      </c>
      <c r="J212" s="280" t="s">
        <v>27</v>
      </c>
      <c r="K212" s="280"/>
      <c r="L212" s="280"/>
      <c r="M212" s="280"/>
      <c r="N212" s="280"/>
      <c r="O212" s="280"/>
      <c r="P212" s="280"/>
      <c r="Q212" s="165">
        <v>14</v>
      </c>
      <c r="R212" s="413">
        <v>1</v>
      </c>
      <c r="S212" s="187"/>
    </row>
    <row r="213" spans="1:19" s="104" customFormat="1" ht="14.25" customHeight="1" x14ac:dyDescent="0.3">
      <c r="A213" s="414">
        <v>14</v>
      </c>
      <c r="B213" s="415" t="s">
        <v>351</v>
      </c>
      <c r="C213" s="271" t="s">
        <v>325</v>
      </c>
      <c r="D213" s="170" t="s">
        <v>370</v>
      </c>
      <c r="E213" s="235"/>
      <c r="F213" s="235"/>
      <c r="G213" s="235"/>
      <c r="H213" s="235"/>
      <c r="I213" s="235"/>
      <c r="J213" s="235"/>
      <c r="K213" s="235"/>
      <c r="L213" s="235"/>
      <c r="M213" s="235">
        <v>7</v>
      </c>
      <c r="N213" s="235"/>
      <c r="O213" s="235">
        <v>5</v>
      </c>
      <c r="P213" s="235" t="s">
        <v>27</v>
      </c>
      <c r="Q213" s="171">
        <v>84</v>
      </c>
      <c r="R213" s="416">
        <v>5</v>
      </c>
      <c r="S213" s="187"/>
    </row>
    <row r="214" spans="1:19" s="104" customFormat="1" ht="14.5" thickBot="1" x14ac:dyDescent="0.35">
      <c r="A214" s="300">
        <v>15</v>
      </c>
      <c r="B214" s="301" t="s">
        <v>353</v>
      </c>
      <c r="C214" s="302" t="s">
        <v>325</v>
      </c>
      <c r="D214" s="303" t="s">
        <v>371</v>
      </c>
      <c r="E214" s="304"/>
      <c r="F214" s="304"/>
      <c r="G214" s="305"/>
      <c r="H214" s="305"/>
      <c r="I214" s="305"/>
      <c r="J214" s="305"/>
      <c r="K214" s="305"/>
      <c r="L214" s="305"/>
      <c r="M214" s="305">
        <v>1</v>
      </c>
      <c r="N214" s="305"/>
      <c r="O214" s="305">
        <v>1</v>
      </c>
      <c r="P214" s="305" t="s">
        <v>27</v>
      </c>
      <c r="Q214" s="304">
        <v>12</v>
      </c>
      <c r="R214" s="306">
        <v>1</v>
      </c>
      <c r="S214" s="187"/>
    </row>
    <row r="215" spans="1:19" s="104" customFormat="1" ht="14.5" thickBot="1" x14ac:dyDescent="0.35">
      <c r="A215" s="286"/>
      <c r="B215" s="287" t="s">
        <v>355</v>
      </c>
      <c r="C215" s="286"/>
      <c r="D215" s="288"/>
      <c r="E215" s="347"/>
      <c r="F215" s="348"/>
      <c r="G215" s="348"/>
      <c r="H215" s="348"/>
      <c r="I215" s="348"/>
      <c r="J215" s="348"/>
      <c r="K215" s="348"/>
      <c r="L215" s="348"/>
      <c r="M215" s="348"/>
      <c r="N215" s="348"/>
      <c r="O215" s="291"/>
      <c r="P215" s="291"/>
      <c r="Q215" s="292"/>
      <c r="R215" s="292"/>
      <c r="S215" s="187"/>
    </row>
    <row r="216" spans="1:19" s="104" customFormat="1" ht="14" x14ac:dyDescent="0.3">
      <c r="A216" s="293">
        <v>16</v>
      </c>
      <c r="B216" s="294" t="s">
        <v>299</v>
      </c>
      <c r="C216" s="295" t="s">
        <v>325</v>
      </c>
      <c r="D216" s="296" t="s">
        <v>372</v>
      </c>
      <c r="E216" s="297"/>
      <c r="F216" s="297"/>
      <c r="G216" s="297">
        <v>2</v>
      </c>
      <c r="H216" s="297"/>
      <c r="I216" s="297">
        <v>3</v>
      </c>
      <c r="J216" s="297" t="s">
        <v>27</v>
      </c>
      <c r="K216" s="297"/>
      <c r="L216" s="297"/>
      <c r="M216" s="297"/>
      <c r="N216" s="297"/>
      <c r="O216" s="297"/>
      <c r="P216" s="297"/>
      <c r="Q216" s="298">
        <f>((((((E216+F216)+G216)+K216)+L216)+M216)+N216)*14</f>
        <v>28</v>
      </c>
      <c r="R216" s="299">
        <v>3</v>
      </c>
      <c r="S216" s="187"/>
    </row>
    <row r="217" spans="1:19" s="104" customFormat="1" ht="14" x14ac:dyDescent="0.3">
      <c r="A217" s="411">
        <v>17</v>
      </c>
      <c r="B217" s="412" t="s">
        <v>300</v>
      </c>
      <c r="C217" s="286" t="s">
        <v>325</v>
      </c>
      <c r="D217" s="390" t="s">
        <v>373</v>
      </c>
      <c r="E217" s="165"/>
      <c r="F217" s="165"/>
      <c r="G217" s="280"/>
      <c r="H217" s="280"/>
      <c r="I217" s="280"/>
      <c r="J217" s="280"/>
      <c r="K217" s="280"/>
      <c r="L217" s="280"/>
      <c r="M217" s="280">
        <v>3</v>
      </c>
      <c r="N217" s="280"/>
      <c r="O217" s="280">
        <v>3</v>
      </c>
      <c r="P217" s="280" t="s">
        <v>27</v>
      </c>
      <c r="Q217" s="165">
        <v>36</v>
      </c>
      <c r="R217" s="413">
        <v>3</v>
      </c>
      <c r="S217" s="187"/>
    </row>
    <row r="218" spans="1:19" s="104" customFormat="1" ht="14" x14ac:dyDescent="0.3">
      <c r="A218" s="414">
        <v>18</v>
      </c>
      <c r="B218" s="415" t="s">
        <v>301</v>
      </c>
      <c r="C218" s="271" t="s">
        <v>325</v>
      </c>
      <c r="D218" s="170" t="s">
        <v>374</v>
      </c>
      <c r="E218" s="235"/>
      <c r="F218" s="235"/>
      <c r="G218" s="235">
        <v>2</v>
      </c>
      <c r="H218" s="235"/>
      <c r="I218" s="235">
        <v>3</v>
      </c>
      <c r="J218" s="235" t="s">
        <v>27</v>
      </c>
      <c r="K218" s="235"/>
      <c r="L218" s="235"/>
      <c r="M218" s="235"/>
      <c r="N218" s="235"/>
      <c r="O218" s="235"/>
      <c r="P218" s="235"/>
      <c r="Q218" s="171">
        <f>((((((E218+F218)+G218)+K218)+L218)+M218)+N218)*14</f>
        <v>28</v>
      </c>
      <c r="R218" s="416">
        <v>3</v>
      </c>
      <c r="S218" s="187"/>
    </row>
    <row r="219" spans="1:19" s="104" customFormat="1" ht="14" x14ac:dyDescent="0.3">
      <c r="A219" s="411">
        <v>19</v>
      </c>
      <c r="B219" s="412" t="s">
        <v>302</v>
      </c>
      <c r="C219" s="286" t="s">
        <v>325</v>
      </c>
      <c r="D219" s="390" t="s">
        <v>375</v>
      </c>
      <c r="E219" s="165"/>
      <c r="F219" s="165"/>
      <c r="G219" s="280"/>
      <c r="H219" s="280"/>
      <c r="I219" s="280"/>
      <c r="J219" s="280"/>
      <c r="K219" s="280"/>
      <c r="L219" s="280"/>
      <c r="M219" s="280">
        <v>3</v>
      </c>
      <c r="N219" s="280"/>
      <c r="O219" s="280">
        <v>3</v>
      </c>
      <c r="P219" s="280" t="s">
        <v>27</v>
      </c>
      <c r="Q219" s="165">
        <v>36</v>
      </c>
      <c r="R219" s="413">
        <v>3</v>
      </c>
      <c r="S219" s="187"/>
    </row>
    <row r="220" spans="1:19" s="104" customFormat="1" ht="14" x14ac:dyDescent="0.3">
      <c r="A220" s="414">
        <v>20</v>
      </c>
      <c r="B220" s="415" t="s">
        <v>303</v>
      </c>
      <c r="C220" s="271" t="s">
        <v>325</v>
      </c>
      <c r="D220" s="170" t="s">
        <v>376</v>
      </c>
      <c r="E220" s="235"/>
      <c r="F220" s="235"/>
      <c r="G220" s="235">
        <v>1</v>
      </c>
      <c r="H220" s="235"/>
      <c r="I220" s="235">
        <v>2</v>
      </c>
      <c r="J220" s="235" t="s">
        <v>27</v>
      </c>
      <c r="K220" s="235"/>
      <c r="L220" s="235"/>
      <c r="M220" s="235"/>
      <c r="N220" s="235"/>
      <c r="O220" s="235"/>
      <c r="P220" s="235"/>
      <c r="Q220" s="171">
        <f>((((((E220+F220)+G220)+K220)+L220)+M220)+N220)*14</f>
        <v>14</v>
      </c>
      <c r="R220" s="416">
        <v>2</v>
      </c>
      <c r="S220" s="187"/>
    </row>
    <row r="221" spans="1:19" s="283" customFormat="1" ht="14.25" customHeight="1" x14ac:dyDescent="0.3">
      <c r="A221" s="414">
        <v>21</v>
      </c>
      <c r="B221" s="415" t="s">
        <v>304</v>
      </c>
      <c r="C221" s="271" t="s">
        <v>325</v>
      </c>
      <c r="D221" s="170" t="s">
        <v>377</v>
      </c>
      <c r="E221" s="171"/>
      <c r="F221" s="171"/>
      <c r="G221" s="235"/>
      <c r="H221" s="235"/>
      <c r="I221" s="235"/>
      <c r="J221" s="235"/>
      <c r="K221" s="235"/>
      <c r="L221" s="235"/>
      <c r="M221" s="235">
        <v>2</v>
      </c>
      <c r="N221" s="235"/>
      <c r="O221" s="235">
        <v>2</v>
      </c>
      <c r="P221" s="235" t="s">
        <v>27</v>
      </c>
      <c r="Q221" s="171">
        <v>24</v>
      </c>
      <c r="R221" s="416">
        <v>2</v>
      </c>
      <c r="S221" s="307"/>
    </row>
    <row r="222" spans="1:19" s="104" customFormat="1" ht="15" customHeight="1" x14ac:dyDescent="0.3">
      <c r="A222" s="417">
        <v>22</v>
      </c>
      <c r="B222" s="418" t="s">
        <v>305</v>
      </c>
      <c r="C222" s="219" t="s">
        <v>325</v>
      </c>
      <c r="D222" s="221" t="s">
        <v>378</v>
      </c>
      <c r="E222" s="222"/>
      <c r="F222" s="222"/>
      <c r="G222" s="222">
        <v>1</v>
      </c>
      <c r="H222" s="222"/>
      <c r="I222" s="222">
        <v>2</v>
      </c>
      <c r="J222" s="222" t="s">
        <v>27</v>
      </c>
      <c r="K222" s="222"/>
      <c r="L222" s="222"/>
      <c r="M222" s="222"/>
      <c r="N222" s="222"/>
      <c r="O222" s="222"/>
      <c r="P222" s="222"/>
      <c r="Q222" s="223">
        <f>((((((E222+F222)+G222)+K222)+L222)+M222)+N222)*14</f>
        <v>14</v>
      </c>
      <c r="R222" s="419">
        <v>2</v>
      </c>
      <c r="S222" s="103"/>
    </row>
    <row r="223" spans="1:19" s="104" customFormat="1" ht="14.5" thickBot="1" x14ac:dyDescent="0.35">
      <c r="A223" s="300">
        <v>23</v>
      </c>
      <c r="B223" s="301" t="s">
        <v>306</v>
      </c>
      <c r="C223" s="302" t="s">
        <v>325</v>
      </c>
      <c r="D223" s="303" t="s">
        <v>379</v>
      </c>
      <c r="E223" s="304"/>
      <c r="F223" s="304"/>
      <c r="G223" s="305"/>
      <c r="H223" s="305"/>
      <c r="I223" s="305"/>
      <c r="J223" s="305"/>
      <c r="K223" s="305"/>
      <c r="L223" s="305"/>
      <c r="M223" s="305">
        <v>2</v>
      </c>
      <c r="N223" s="305"/>
      <c r="O223" s="305">
        <v>2</v>
      </c>
      <c r="P223" s="305" t="s">
        <v>27</v>
      </c>
      <c r="Q223" s="304">
        <v>24</v>
      </c>
      <c r="R223" s="306">
        <v>2</v>
      </c>
      <c r="S223" s="103"/>
    </row>
    <row r="224" spans="1:19" s="104" customFormat="1" ht="14.5" x14ac:dyDescent="0.35">
      <c r="A224" s="308"/>
      <c r="B224" s="309" t="s">
        <v>333</v>
      </c>
      <c r="C224" s="310"/>
      <c r="D224" s="310"/>
      <c r="E224" s="311"/>
      <c r="F224" s="312"/>
      <c r="G224" s="312">
        <v>14</v>
      </c>
      <c r="H224" s="312"/>
      <c r="I224" s="312">
        <v>16</v>
      </c>
      <c r="J224" s="312"/>
      <c r="K224" s="312"/>
      <c r="L224" s="312"/>
      <c r="M224" s="312">
        <v>10</v>
      </c>
      <c r="N224" s="312"/>
      <c r="O224" s="312">
        <v>16</v>
      </c>
      <c r="P224" s="312"/>
      <c r="Q224" s="257">
        <f>SUM(Q211:Q223)</f>
        <v>412</v>
      </c>
      <c r="R224" s="257">
        <f>SUM(R211:R223)</f>
        <v>32</v>
      </c>
      <c r="S224" s="128"/>
    </row>
    <row r="225" spans="1:19" s="104" customFormat="1" ht="12.75" customHeight="1" x14ac:dyDescent="0.3">
      <c r="A225" s="156"/>
      <c r="B225" s="157" t="s">
        <v>307</v>
      </c>
      <c r="C225" s="182"/>
      <c r="D225" s="183"/>
      <c r="E225" s="313"/>
      <c r="F225" s="313"/>
      <c r="G225" s="313"/>
      <c r="H225" s="313"/>
      <c r="I225" s="313"/>
      <c r="J225" s="313"/>
      <c r="K225" s="313"/>
      <c r="L225" s="313"/>
      <c r="M225" s="313"/>
      <c r="N225" s="313"/>
      <c r="O225" s="313"/>
      <c r="P225" s="184"/>
      <c r="Q225" s="384"/>
      <c r="R225" s="385"/>
      <c r="S225" s="103"/>
    </row>
    <row r="226" spans="1:19" s="315" customFormat="1" ht="14" x14ac:dyDescent="0.3">
      <c r="A226" s="139">
        <v>24</v>
      </c>
      <c r="B226" s="145" t="s">
        <v>178</v>
      </c>
      <c r="C226" s="139" t="s">
        <v>323</v>
      </c>
      <c r="D226" s="141" t="s">
        <v>357</v>
      </c>
      <c r="E226" s="189">
        <v>1</v>
      </c>
      <c r="F226" s="189"/>
      <c r="G226" s="189">
        <v>2</v>
      </c>
      <c r="H226" s="189"/>
      <c r="I226" s="189">
        <v>2</v>
      </c>
      <c r="J226" s="189" t="s">
        <v>27</v>
      </c>
      <c r="K226" s="189"/>
      <c r="L226" s="189"/>
      <c r="M226" s="189"/>
      <c r="N226" s="189"/>
      <c r="O226" s="189"/>
      <c r="P226" s="346"/>
      <c r="Q226" s="332"/>
      <c r="R226" s="386"/>
      <c r="S226" s="314"/>
    </row>
    <row r="227" spans="1:19" ht="11.25" customHeight="1" x14ac:dyDescent="0.3">
      <c r="A227" s="139">
        <v>25</v>
      </c>
      <c r="B227" s="188" t="s">
        <v>179</v>
      </c>
      <c r="C227" s="139" t="s">
        <v>325</v>
      </c>
      <c r="D227" s="141" t="s">
        <v>358</v>
      </c>
      <c r="E227" s="189">
        <v>1</v>
      </c>
      <c r="F227" s="189"/>
      <c r="G227" s="189">
        <v>2</v>
      </c>
      <c r="H227" s="189"/>
      <c r="I227" s="189">
        <v>2</v>
      </c>
      <c r="J227" s="189" t="s">
        <v>27</v>
      </c>
      <c r="K227" s="189"/>
      <c r="L227" s="189"/>
      <c r="M227" s="189"/>
      <c r="N227" s="189"/>
      <c r="O227" s="189"/>
      <c r="P227" s="346"/>
      <c r="Q227" s="333">
        <v>42</v>
      </c>
      <c r="R227" s="172">
        <v>2</v>
      </c>
    </row>
    <row r="228" spans="1:19" ht="11.25" customHeight="1" x14ac:dyDescent="0.3">
      <c r="A228" s="271">
        <v>26</v>
      </c>
      <c r="B228" s="273" t="s">
        <v>356</v>
      </c>
      <c r="C228" s="383" t="s">
        <v>325</v>
      </c>
      <c r="D228" s="141" t="s">
        <v>359</v>
      </c>
      <c r="E228" s="235">
        <v>1</v>
      </c>
      <c r="F228" s="235"/>
      <c r="G228" s="235">
        <v>2</v>
      </c>
      <c r="H228" s="235"/>
      <c r="I228" s="235">
        <v>2</v>
      </c>
      <c r="J228" s="235" t="s">
        <v>27</v>
      </c>
      <c r="K228" s="235"/>
      <c r="L228" s="235"/>
      <c r="M228" s="235"/>
      <c r="N228" s="235"/>
      <c r="O228" s="235"/>
      <c r="P228" s="346"/>
      <c r="Q228" s="333"/>
      <c r="R228" s="172"/>
    </row>
    <row r="229" spans="1:19" ht="10.5" customHeight="1" thickBot="1" x14ac:dyDescent="0.35">
      <c r="A229" s="398"/>
      <c r="B229" s="399" t="s">
        <v>333</v>
      </c>
      <c r="C229" s="400"/>
      <c r="D229" s="400"/>
      <c r="E229" s="401">
        <v>1</v>
      </c>
      <c r="F229" s="402"/>
      <c r="G229" s="402">
        <v>2</v>
      </c>
      <c r="H229" s="402"/>
      <c r="I229" s="402">
        <v>2</v>
      </c>
      <c r="J229" s="403"/>
      <c r="K229" s="403"/>
      <c r="L229" s="403"/>
      <c r="M229" s="403"/>
      <c r="N229" s="403"/>
      <c r="O229" s="403"/>
      <c r="P229" s="404"/>
      <c r="Q229" s="405"/>
      <c r="R229" s="406"/>
    </row>
    <row r="230" spans="1:19" ht="15.75" customHeight="1" thickBot="1" x14ac:dyDescent="0.4">
      <c r="A230" s="438" t="s">
        <v>51</v>
      </c>
      <c r="B230" s="439"/>
      <c r="C230" s="439"/>
      <c r="D230" s="440"/>
      <c r="E230" s="441">
        <f>SUM(E207,F207,G207,G224,E229,G229)</f>
        <v>30</v>
      </c>
      <c r="F230" s="442"/>
      <c r="G230" s="442"/>
      <c r="H230" s="443"/>
      <c r="I230" s="407">
        <f>SUM(I207,I224,I229)</f>
        <v>30</v>
      </c>
      <c r="J230" s="408"/>
      <c r="K230" s="441">
        <f>SUM(K207,L207,M207,M224)</f>
        <v>16</v>
      </c>
      <c r="L230" s="442"/>
      <c r="M230" s="442"/>
      <c r="N230" s="443"/>
      <c r="O230" s="407">
        <f>SUM(O207,O208,O209,O224)</f>
        <v>30</v>
      </c>
      <c r="P230" s="408"/>
      <c r="Q230" s="409">
        <f>SUM(Q207,Q208,Q209,Q224,Q227)</f>
        <v>840</v>
      </c>
      <c r="R230" s="410">
        <f>SUM(R207,R208,R209,R224,R227)</f>
        <v>60</v>
      </c>
    </row>
    <row r="231" spans="1:19" ht="15.75" customHeight="1" x14ac:dyDescent="0.35">
      <c r="A231" s="396"/>
      <c r="B231" s="396"/>
      <c r="C231" s="396"/>
      <c r="D231" s="396"/>
      <c r="E231" s="133"/>
      <c r="F231" s="133"/>
      <c r="G231" s="133"/>
      <c r="H231" s="133"/>
      <c r="I231" s="133"/>
      <c r="J231" s="134"/>
      <c r="K231" s="133"/>
      <c r="L231" s="133"/>
      <c r="M231" s="133"/>
      <c r="N231" s="133"/>
      <c r="O231" s="133"/>
      <c r="P231" s="134"/>
      <c r="Q231" s="135"/>
      <c r="R231" s="135"/>
    </row>
    <row r="232" spans="1:19" ht="15.75" customHeight="1" x14ac:dyDescent="0.35">
      <c r="A232" s="396"/>
      <c r="B232" s="396"/>
      <c r="C232" s="396"/>
      <c r="D232" s="396"/>
      <c r="E232" s="133"/>
      <c r="F232" s="133"/>
      <c r="G232" s="133"/>
      <c r="H232" s="133"/>
      <c r="I232" s="133"/>
      <c r="J232" s="134"/>
      <c r="K232" s="133"/>
      <c r="L232" s="133"/>
      <c r="M232" s="133"/>
      <c r="N232" s="133"/>
      <c r="O232" s="133"/>
      <c r="P232" s="134"/>
      <c r="Q232" s="135"/>
      <c r="R232" s="135"/>
    </row>
    <row r="233" spans="1:19" ht="12" customHeight="1" x14ac:dyDescent="0.3">
      <c r="A233" s="387"/>
      <c r="B233" s="388"/>
      <c r="C233" s="387"/>
      <c r="D233" s="397" t="s">
        <v>0</v>
      </c>
      <c r="E233" s="200"/>
      <c r="F233" s="200"/>
      <c r="G233" s="200"/>
      <c r="H233" s="200"/>
      <c r="I233" s="200"/>
      <c r="J233" s="200"/>
      <c r="K233" s="200"/>
      <c r="L233" s="200"/>
      <c r="M233" s="200"/>
      <c r="N233" s="200"/>
      <c r="O233" s="200"/>
      <c r="P233" s="200"/>
      <c r="Q233" s="395"/>
      <c r="R233" s="395"/>
      <c r="S233" s="136"/>
    </row>
    <row r="234" spans="1:19" ht="12" customHeight="1" x14ac:dyDescent="0.3">
      <c r="A234" s="80"/>
      <c r="B234" s="81"/>
      <c r="C234" s="80"/>
      <c r="D234" s="266" t="s">
        <v>314</v>
      </c>
      <c r="E234" s="83"/>
      <c r="F234" s="80"/>
      <c r="G234" s="83"/>
      <c r="H234" s="83"/>
      <c r="I234" s="80"/>
      <c r="J234" s="80"/>
      <c r="K234" s="83"/>
      <c r="L234" s="83"/>
      <c r="M234" s="83"/>
      <c r="N234" s="80"/>
      <c r="O234" s="83"/>
      <c r="P234" s="80"/>
      <c r="R234" s="395"/>
      <c r="S234" s="136"/>
    </row>
    <row r="235" spans="1:19" ht="12" customHeight="1" x14ac:dyDescent="0.3">
      <c r="A235" s="80"/>
      <c r="B235" s="81"/>
      <c r="C235" s="80"/>
      <c r="D235" s="266"/>
      <c r="E235" s="83"/>
      <c r="F235" s="80"/>
      <c r="G235" s="83"/>
      <c r="H235" s="83"/>
      <c r="I235" s="80"/>
      <c r="J235" s="80"/>
      <c r="K235" s="83"/>
      <c r="L235" s="83"/>
      <c r="M235" s="83"/>
      <c r="N235" s="80"/>
      <c r="O235" s="83"/>
      <c r="P235" s="80"/>
      <c r="R235" s="395"/>
      <c r="S235" s="136"/>
    </row>
    <row r="236" spans="1:19" ht="12" customHeight="1" x14ac:dyDescent="0.3">
      <c r="A236" s="85"/>
      <c r="B236" s="86"/>
      <c r="C236" s="138" t="s">
        <v>204</v>
      </c>
      <c r="D236" s="420" t="s">
        <v>2</v>
      </c>
      <c r="E236" s="422" t="s">
        <v>3</v>
      </c>
      <c r="F236" s="423"/>
      <c r="G236" s="424"/>
      <c r="H236" s="424"/>
      <c r="I236" s="423"/>
      <c r="J236" s="425"/>
      <c r="K236" s="426" t="s">
        <v>197</v>
      </c>
      <c r="L236" s="427"/>
      <c r="M236" s="427"/>
      <c r="N236" s="425"/>
      <c r="O236" s="427"/>
      <c r="P236" s="428"/>
      <c r="Q236" s="194"/>
      <c r="R236" s="194"/>
      <c r="S236" s="136"/>
    </row>
    <row r="237" spans="1:19" s="104" customFormat="1" ht="14" x14ac:dyDescent="0.3">
      <c r="A237" s="89" t="s">
        <v>6</v>
      </c>
      <c r="B237" s="90" t="s">
        <v>7</v>
      </c>
      <c r="C237" s="22" t="s">
        <v>203</v>
      </c>
      <c r="D237" s="421"/>
      <c r="E237" s="422" t="s">
        <v>8</v>
      </c>
      <c r="F237" s="423"/>
      <c r="G237" s="424"/>
      <c r="H237" s="424"/>
      <c r="I237" s="423"/>
      <c r="J237" s="425"/>
      <c r="K237" s="426" t="s">
        <v>8</v>
      </c>
      <c r="L237" s="425"/>
      <c r="M237" s="427"/>
      <c r="N237" s="427"/>
      <c r="O237" s="425"/>
      <c r="P237" s="428"/>
      <c r="Q237" s="194"/>
      <c r="R237" s="194"/>
      <c r="S237" s="187"/>
    </row>
    <row r="238" spans="1:19" s="104" customFormat="1" ht="12" customHeight="1" x14ac:dyDescent="0.3">
      <c r="A238" s="267"/>
      <c r="B238" s="93"/>
      <c r="C238" s="27"/>
      <c r="D238" s="94"/>
      <c r="E238" s="95" t="s">
        <v>11</v>
      </c>
      <c r="F238" s="85" t="s">
        <v>12</v>
      </c>
      <c r="G238" s="95" t="s">
        <v>13</v>
      </c>
      <c r="H238" s="95" t="s">
        <v>14</v>
      </c>
      <c r="I238" s="95" t="s">
        <v>15</v>
      </c>
      <c r="J238" s="391" t="s">
        <v>16</v>
      </c>
      <c r="K238" s="95" t="s">
        <v>11</v>
      </c>
      <c r="L238" s="95" t="s">
        <v>12</v>
      </c>
      <c r="M238" s="95" t="s">
        <v>13</v>
      </c>
      <c r="N238" s="85" t="s">
        <v>14</v>
      </c>
      <c r="O238" s="95" t="s">
        <v>17</v>
      </c>
      <c r="P238" s="85" t="s">
        <v>16</v>
      </c>
      <c r="Q238" s="194"/>
      <c r="R238" s="194"/>
      <c r="S238" s="187"/>
    </row>
    <row r="239" spans="1:19" ht="18.75" customHeight="1" x14ac:dyDescent="0.3">
      <c r="A239" s="96"/>
      <c r="B239" s="329" t="s">
        <v>198</v>
      </c>
      <c r="C239" s="98"/>
      <c r="D239" s="99"/>
      <c r="E239" s="330"/>
      <c r="F239" s="330"/>
      <c r="G239" s="330"/>
      <c r="H239" s="330"/>
      <c r="I239" s="330"/>
      <c r="J239" s="330"/>
      <c r="K239" s="245"/>
      <c r="L239" s="330"/>
      <c r="M239" s="330"/>
      <c r="N239" s="330"/>
      <c r="O239" s="330"/>
      <c r="P239" s="331"/>
      <c r="Q239" s="201"/>
      <c r="R239" s="201"/>
      <c r="S239" s="334"/>
    </row>
    <row r="240" spans="1:19" s="320" customFormat="1" ht="12" customHeight="1" x14ac:dyDescent="0.3">
      <c r="A240" s="271">
        <v>27</v>
      </c>
      <c r="B240" s="326" t="s">
        <v>334</v>
      </c>
      <c r="C240" s="271" t="s">
        <v>324</v>
      </c>
      <c r="D240" s="170" t="s">
        <v>363</v>
      </c>
      <c r="E240" s="235">
        <v>2</v>
      </c>
      <c r="F240" s="235">
        <v>2</v>
      </c>
      <c r="G240" s="235"/>
      <c r="H240" s="235">
        <v>2</v>
      </c>
      <c r="I240" s="235">
        <v>5</v>
      </c>
      <c r="J240" s="346" t="s">
        <v>19</v>
      </c>
      <c r="K240" s="235"/>
      <c r="L240" s="235"/>
      <c r="M240" s="235"/>
      <c r="N240" s="235"/>
      <c r="O240" s="235"/>
      <c r="P240" s="235"/>
      <c r="Q240" s="392"/>
      <c r="R240" s="392"/>
      <c r="S240" s="319"/>
    </row>
    <row r="241" spans="1:19" s="320" customFormat="1" ht="12" customHeight="1" x14ac:dyDescent="0.3">
      <c r="A241" s="286">
        <v>28</v>
      </c>
      <c r="B241" s="389" t="s">
        <v>335</v>
      </c>
      <c r="C241" s="286" t="s">
        <v>324</v>
      </c>
      <c r="D241" s="170" t="s">
        <v>364</v>
      </c>
      <c r="E241" s="280"/>
      <c r="F241" s="280"/>
      <c r="G241" s="280"/>
      <c r="H241" s="280"/>
      <c r="I241" s="280"/>
      <c r="J241" s="347"/>
      <c r="K241" s="280">
        <v>1</v>
      </c>
      <c r="L241" s="280">
        <v>2</v>
      </c>
      <c r="M241" s="280"/>
      <c r="N241" s="280"/>
      <c r="O241" s="280">
        <v>2</v>
      </c>
      <c r="P241" s="280" t="s">
        <v>19</v>
      </c>
      <c r="Q241" s="393"/>
      <c r="R241" s="394"/>
      <c r="S241" s="319"/>
    </row>
    <row r="242" spans="1:19" s="320" customFormat="1" ht="12" customHeight="1" x14ac:dyDescent="0.3">
      <c r="A242" s="271">
        <v>29</v>
      </c>
      <c r="B242" s="326" t="s">
        <v>360</v>
      </c>
      <c r="C242" s="271" t="s">
        <v>325</v>
      </c>
      <c r="D242" s="170" t="s">
        <v>365</v>
      </c>
      <c r="E242" s="235"/>
      <c r="F242" s="235"/>
      <c r="G242" s="235"/>
      <c r="H242" s="235"/>
      <c r="I242" s="235"/>
      <c r="J242" s="346"/>
      <c r="K242" s="235">
        <v>1</v>
      </c>
      <c r="L242" s="235"/>
      <c r="M242" s="235">
        <v>1</v>
      </c>
      <c r="N242" s="235"/>
      <c r="O242" s="235">
        <v>2</v>
      </c>
      <c r="P242" s="235" t="s">
        <v>27</v>
      </c>
      <c r="Q242" s="393"/>
      <c r="R242" s="394"/>
      <c r="S242" s="319"/>
    </row>
    <row r="243" spans="1:19" s="320" customFormat="1" ht="12" customHeight="1" x14ac:dyDescent="0.3">
      <c r="A243" s="271">
        <v>30</v>
      </c>
      <c r="B243" s="326" t="s">
        <v>361</v>
      </c>
      <c r="C243" s="271" t="s">
        <v>325</v>
      </c>
      <c r="D243" s="170" t="s">
        <v>366</v>
      </c>
      <c r="E243" s="235"/>
      <c r="F243" s="235"/>
      <c r="G243" s="235"/>
      <c r="H243" s="235"/>
      <c r="I243" s="235"/>
      <c r="J243" s="346"/>
      <c r="K243" s="235">
        <v>1</v>
      </c>
      <c r="L243" s="235"/>
      <c r="M243" s="235">
        <v>1</v>
      </c>
      <c r="N243" s="235"/>
      <c r="O243" s="235">
        <v>2</v>
      </c>
      <c r="P243" s="235" t="s">
        <v>27</v>
      </c>
      <c r="Q243" s="393"/>
      <c r="R243" s="394"/>
      <c r="S243" s="319"/>
    </row>
    <row r="244" spans="1:19" s="320" customFormat="1" ht="12" customHeight="1" x14ac:dyDescent="0.3">
      <c r="A244" s="271">
        <v>31</v>
      </c>
      <c r="B244" s="326" t="s">
        <v>362</v>
      </c>
      <c r="C244" s="271" t="s">
        <v>325</v>
      </c>
      <c r="D244" s="170" t="s">
        <v>367</v>
      </c>
      <c r="E244" s="235"/>
      <c r="F244" s="235"/>
      <c r="G244" s="235"/>
      <c r="H244" s="235"/>
      <c r="I244" s="235"/>
      <c r="J244" s="346"/>
      <c r="K244" s="235">
        <v>1</v>
      </c>
      <c r="L244" s="235"/>
      <c r="M244" s="235">
        <v>1</v>
      </c>
      <c r="N244" s="235"/>
      <c r="O244" s="235">
        <v>2</v>
      </c>
      <c r="P244" s="235" t="s">
        <v>27</v>
      </c>
      <c r="Q244" s="393"/>
      <c r="R244" s="394"/>
      <c r="S244" s="319"/>
    </row>
    <row r="245" spans="1:19" ht="12.75" customHeight="1" x14ac:dyDescent="0.25">
      <c r="A245" s="316"/>
      <c r="B245" s="317" t="s">
        <v>308</v>
      </c>
      <c r="C245" s="316"/>
      <c r="D245" s="316"/>
      <c r="E245" s="316"/>
      <c r="F245" s="316"/>
      <c r="G245" s="316"/>
      <c r="H245" s="316"/>
      <c r="I245" s="318"/>
      <c r="J245" s="316"/>
      <c r="K245" s="316"/>
      <c r="L245" s="316"/>
      <c r="M245" s="316"/>
      <c r="N245" s="316"/>
      <c r="O245" s="316"/>
      <c r="P245" s="316"/>
      <c r="Q245" s="324"/>
      <c r="R245" s="319"/>
    </row>
    <row r="246" spans="1:19" ht="12.75" customHeight="1" x14ac:dyDescent="0.25">
      <c r="A246" s="319"/>
      <c r="B246" s="321" t="s">
        <v>196</v>
      </c>
      <c r="C246" s="319"/>
      <c r="D246" s="319"/>
      <c r="E246" s="319"/>
      <c r="F246" s="319"/>
      <c r="G246" s="319"/>
      <c r="H246" s="322"/>
      <c r="I246" s="323"/>
      <c r="J246" s="319"/>
      <c r="K246" s="319"/>
      <c r="L246" s="319"/>
      <c r="M246" s="319"/>
      <c r="N246" s="319"/>
      <c r="O246" s="319"/>
      <c r="P246" s="319"/>
    </row>
    <row r="247" spans="1:19" ht="12.75" customHeight="1" x14ac:dyDescent="0.25">
      <c r="A247" s="319"/>
      <c r="B247" s="321"/>
      <c r="C247" s="319"/>
      <c r="D247" s="319"/>
      <c r="E247" s="319"/>
      <c r="F247" s="319"/>
      <c r="G247" s="319"/>
      <c r="H247" s="322"/>
      <c r="I247" s="323"/>
      <c r="J247" s="319"/>
      <c r="K247" s="319"/>
      <c r="L247" s="319"/>
      <c r="M247" s="319"/>
      <c r="N247" s="319"/>
      <c r="O247" s="319"/>
      <c r="P247" s="319"/>
    </row>
    <row r="248" spans="1:19" ht="12.75" customHeight="1" x14ac:dyDescent="0.3">
      <c r="C248" s="338" t="s">
        <v>244</v>
      </c>
      <c r="D248" s="339">
        <f>SUM(Q230,Q183,Q147,Q109,Q74,Q31)</f>
        <v>5804</v>
      </c>
    </row>
  </sheetData>
  <mergeCells count="70">
    <mergeCell ref="K147:N147"/>
    <mergeCell ref="J208:L208"/>
    <mergeCell ref="J209:L209"/>
    <mergeCell ref="K176:N176"/>
    <mergeCell ref="A182:D182"/>
    <mergeCell ref="E183:H183"/>
    <mergeCell ref="K183:N183"/>
    <mergeCell ref="D194:D195"/>
    <mergeCell ref="E194:J194"/>
    <mergeCell ref="K194:P194"/>
    <mergeCell ref="E195:J195"/>
    <mergeCell ref="K195:P195"/>
    <mergeCell ref="A183:D183"/>
    <mergeCell ref="D119:D120"/>
    <mergeCell ref="E119:J119"/>
    <mergeCell ref="K119:P119"/>
    <mergeCell ref="E120:J120"/>
    <mergeCell ref="K120:P120"/>
    <mergeCell ref="A109:D109"/>
    <mergeCell ref="K109:N109"/>
    <mergeCell ref="A73:D73"/>
    <mergeCell ref="A74:D74"/>
    <mergeCell ref="E74:H74"/>
    <mergeCell ref="K74:N74"/>
    <mergeCell ref="D83:D84"/>
    <mergeCell ref="E83:J83"/>
    <mergeCell ref="K83:P83"/>
    <mergeCell ref="E84:J84"/>
    <mergeCell ref="K84:P84"/>
    <mergeCell ref="K102:N102"/>
    <mergeCell ref="K30:N30"/>
    <mergeCell ref="K31:N31"/>
    <mergeCell ref="K67:N67"/>
    <mergeCell ref="K103:N103"/>
    <mergeCell ref="A108:D108"/>
    <mergeCell ref="A31:D31"/>
    <mergeCell ref="E31:H31"/>
    <mergeCell ref="D44:D45"/>
    <mergeCell ref="E44:J44"/>
    <mergeCell ref="K44:P44"/>
    <mergeCell ref="E45:J45"/>
    <mergeCell ref="K45:P45"/>
    <mergeCell ref="K68:N68"/>
    <mergeCell ref="A230:D230"/>
    <mergeCell ref="E230:H230"/>
    <mergeCell ref="K230:N230"/>
    <mergeCell ref="K139:N139"/>
    <mergeCell ref="K140:N140"/>
    <mergeCell ref="K174:N174"/>
    <mergeCell ref="K175:N175"/>
    <mergeCell ref="D155:D156"/>
    <mergeCell ref="E155:J155"/>
    <mergeCell ref="K155:P155"/>
    <mergeCell ref="E156:J156"/>
    <mergeCell ref="K156:P156"/>
    <mergeCell ref="K141:N141"/>
    <mergeCell ref="A146:D146"/>
    <mergeCell ref="A147:D147"/>
    <mergeCell ref="E147:H147"/>
    <mergeCell ref="K29:N29"/>
    <mergeCell ref="D5:D6"/>
    <mergeCell ref="E5:J5"/>
    <mergeCell ref="K5:P5"/>
    <mergeCell ref="E6:J6"/>
    <mergeCell ref="K6:P6"/>
    <mergeCell ref="D236:D237"/>
    <mergeCell ref="E236:J236"/>
    <mergeCell ref="K236:P236"/>
    <mergeCell ref="E237:J237"/>
    <mergeCell ref="K237:P237"/>
  </mergeCells>
  <pageMargins left="0.74803149606299213" right="0.27559055118110237" top="0.74803149606299213" bottom="0.59055118110236227" header="0.23622047244094491" footer="0.31496062992125984"/>
  <pageSetup paperSize="9" scale="90" orientation="landscape" r:id="rId1"/>
  <headerFooter>
    <oddHeader>&amp;L&amp;9UNIVERSITATEA DE ȘTIINȚE AGRICOLE ȘI MEDICINĂ VETERINARĂ CLUJ-NAPOCA
FACULTATEA DE MEDICINĂ VETERINARĂ
PROGRAM DE STUDII MEDICINĂ VETERINARĂ ÎN LIMBA ENGLEZĂ&amp;R&amp;8RECTOR, PROF.DR.CORNEL CĂTOI
PREŞEDINTE SENAT, PROF.DR.VIOREL MITRE</oddHeader>
    <oddFooter>&amp;L&amp;9PRORECTOR ACADEMIC,
PROF.DR.IOANA DELIA POP&amp;C&amp;9DECAN,
PROF.DR.NICODIM FIŢ&amp;R&amp;9COORDONATOR PROGRAM,
CONF.DR.ALEXANDRU GUDEA</oddFooter>
  </headerFooter>
  <ignoredErrors>
    <ignoredError sqref="D61:D62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MV ENGLEZA 2022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DecanatMV</dc:creator>
  <cp:lastModifiedBy>Simona</cp:lastModifiedBy>
  <cp:lastPrinted>2022-07-07T05:02:52Z</cp:lastPrinted>
  <dcterms:created xsi:type="dcterms:W3CDTF">2013-09-10T05:28:06Z</dcterms:created>
  <dcterms:modified xsi:type="dcterms:W3CDTF">2022-10-29T09:00:24Z</dcterms:modified>
</cp:coreProperties>
</file>